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worksheets/sheet4.xml" ContentType="application/vnd.openxmlformats-officedocument.spreadsheetml.worksheet+xml"/>
  <Override PartName="/xl/comments/comment4.xml" ContentType="application/vnd.openxmlformats-officedocument.spreadsheetml.comments+xml"/>
  <Override PartName="/xl/worksheets/sheet5.xml" ContentType="application/vnd.openxmlformats-officedocument.spreadsheetml.worksheet+xml"/>
  <Override PartName="/xl/comments/comment5.xml" ContentType="application/vnd.openxmlformats-officedocument.spreadsheetml.comments+xml"/>
  <Override PartName="/xl/worksheets/sheet6.xml" ContentType="application/vnd.openxmlformats-officedocument.spreadsheetml.worksheet+xml"/>
  <Override PartName="/xl/comments/comment6.xml" ContentType="application/vnd.openxmlformats-officedocument.spreadsheetml.comments+xml"/>
  <Override PartName="/xl/worksheets/sheet7.xml" ContentType="application/vnd.openxmlformats-officedocument.spreadsheetml.worksheet+xml"/>
  <Override PartName="/xl/comments/comment7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щие данные" sheetId="1" state="visible" r:id="rId1"/>
    <sheet xmlns:r="http://schemas.openxmlformats.org/officeDocument/2006/relationships" name="Отопление" sheetId="2" state="visible" r:id="rId2"/>
    <sheet xmlns:r="http://schemas.openxmlformats.org/officeDocument/2006/relationships" name="Вентиляция" sheetId="3" state="visible" r:id="rId3"/>
    <sheet xmlns:r="http://schemas.openxmlformats.org/officeDocument/2006/relationships" name="ГВС" sheetId="4" state="visible" r:id="rId4"/>
    <sheet xmlns:r="http://schemas.openxmlformats.org/officeDocument/2006/relationships" name="Коллектор отопления" sheetId="5" state="visible" r:id="rId5"/>
    <sheet xmlns:r="http://schemas.openxmlformats.org/officeDocument/2006/relationships" name="Коллектор вентиляции" sheetId="6" state="visible" r:id="rId6"/>
    <sheet xmlns:r="http://schemas.openxmlformats.org/officeDocument/2006/relationships" name="Коллектор ГВС" sheetId="7" state="visible" r:id="rId7"/>
  </sheets>
  <definedNames>
    <definedName name="_xlnm.Print_Area" localSheetId="0">'Общие данные'!$A$1:$H$53</definedName>
    <definedName name="_xlnm.Print_Area" localSheetId="1">'Отопление'!$A$1:$H$37</definedName>
    <definedName name="_xlnm.Print_Area" localSheetId="2">'Вентиляция'!$A$1:$H$37</definedName>
    <definedName name="_xlnm.Print_Area" localSheetId="3">'ГВС'!$A$1:$H$42</definedName>
    <definedName name="_xlnm.Print_Area" localSheetId="4">'Коллектор отопления'!$A$1:$G$25</definedName>
    <definedName name="_xlnm.Print_Area" localSheetId="5">'Коллектор вентиляции'!$A$1:$G$25</definedName>
    <definedName name="_xlnm.Print_Area" localSheetId="6">'Коллектор ГВС'!$A$1:$G$25</definedName>
  </definedNames>
  <calcPr calcId="124519" calcMode="auto" fullCalcOnLoad="1" iterate="0" forceFullCalc="1"/>
</workbook>
</file>

<file path=xl/styles.xml><?xml version="1.0" encoding="utf-8"?>
<styleSheet xmlns="http://schemas.openxmlformats.org/spreadsheetml/2006/main">
  <numFmts count="1">
    <numFmt numFmtId="164" formatCode="DD.MM.YYYY"/>
  </numFmts>
  <fonts count="10">
    <font>
      <name val="Calibri"/>
      <family val="2"/>
      <color theme="1"/>
      <sz val="11"/>
      <scheme val="minor"/>
    </font>
    <font>
      <name val="Arial"/>
      <color rgb="001F2933"/>
      <sz val="11"/>
    </font>
    <font>
      <name val="Arial"/>
      <b val="1"/>
      <color rgb="00EA580C"/>
      <sz val="10"/>
    </font>
    <font>
      <name val="Arial"/>
      <b val="1"/>
      <color rgb="001F2933"/>
      <sz val="20"/>
    </font>
    <font>
      <name val="Arial"/>
      <color rgb="0052606D"/>
      <sz val="10"/>
    </font>
    <font>
      <name val="Arial"/>
      <b val="1"/>
      <color rgb="001F2933"/>
      <sz val="11"/>
    </font>
    <font>
      <name val="Arial"/>
      <color rgb="0052606D"/>
      <sz val="11"/>
    </font>
    <font>
      <name val="Arial"/>
      <b val="1"/>
      <color rgb="0052606D"/>
      <sz val="10"/>
    </font>
    <font>
      <name val="Arial"/>
      <b val="1"/>
      <color rgb="009B1C1C"/>
      <sz val="11"/>
    </font>
    <font>
      <name val="Arial"/>
      <b val="1"/>
      <color rgb="001F2933"/>
      <sz val="10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F4F6F8"/>
      </patternFill>
    </fill>
    <fill>
      <patternFill patternType="solid">
        <fgColor rgb="00FAFBFC"/>
      </patternFill>
    </fill>
    <fill>
      <patternFill patternType="solid">
        <fgColor rgb="00FFF3CD"/>
      </patternFill>
    </fill>
  </fills>
  <borders count="15">
    <border>
      <left/>
      <right/>
      <top/>
      <bottom/>
      <diagonal/>
    </border>
    <border>
      <left style="medium">
        <color rgb="00EA580C"/>
      </left>
    </border>
    <border>
      <left style="thin">
        <color rgb="00CBD2D9"/>
      </left>
      <right/>
      <top style="thin">
        <color rgb="00CBD2D9"/>
      </top>
      <bottom style="thin">
        <color rgb="00CBD2D9"/>
      </bottom>
    </border>
    <border>
      <left/>
      <right/>
      <top style="thin">
        <color rgb="00CBD2D9"/>
      </top>
      <bottom style="thin">
        <color rgb="00CBD2D9"/>
      </bottom>
    </border>
    <border>
      <left/>
      <right style="thin">
        <color rgb="00CBD2D9"/>
      </right>
      <top style="thin">
        <color rgb="00CBD2D9"/>
      </top>
      <bottom style="thin">
        <color rgb="00CBD2D9"/>
      </bottom>
    </border>
    <border>
      <left style="thin">
        <color rgb="00CBD2D9"/>
      </left>
      <right/>
      <top style="thin">
        <color rgb="00CBD2D9"/>
      </top>
      <bottom/>
    </border>
    <border>
      <left/>
      <right/>
      <top style="thin">
        <color rgb="00CBD2D9"/>
      </top>
      <bottom/>
    </border>
    <border>
      <left/>
      <right style="thin">
        <color rgb="00CBD2D9"/>
      </right>
      <top style="thin">
        <color rgb="00CBD2D9"/>
      </top>
      <bottom/>
    </border>
    <border>
      <left style="thin">
        <color rgb="00CBD2D9"/>
      </left>
      <right/>
      <top/>
      <bottom style="thin">
        <color rgb="00CBD2D9"/>
      </bottom>
    </border>
    <border>
      <left/>
      <right/>
      <top/>
      <bottom style="thin">
        <color rgb="00CBD2D9"/>
      </bottom>
    </border>
    <border>
      <left/>
      <right style="thin">
        <color rgb="00CBD2D9"/>
      </right>
      <top/>
      <bottom style="thin">
        <color rgb="00CBD2D9"/>
      </bottom>
    </border>
    <border>
      <left style="thin">
        <color rgb="00CBD2D9"/>
      </left>
      <right/>
      <top/>
      <bottom/>
    </border>
    <border>
      <left/>
      <right/>
      <top/>
      <bottom/>
    </border>
    <border>
      <left/>
      <right style="thin">
        <color rgb="00CBD2D9"/>
      </right>
      <top/>
      <bottom/>
    </border>
    <border>
      <left style="thin">
        <color rgb="00CBD2D9"/>
      </left>
      <right style="thin">
        <color rgb="00CBD2D9"/>
      </right>
      <top style="thin">
        <color rgb="00CBD2D9"/>
      </top>
      <bottom style="thin">
        <color rgb="00CBD2D9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  <xf numFmtId="0" fontId="4" fillId="2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0" fontId="0" fillId="3" borderId="0" pivotButton="0" quotePrefix="0" xfId="0"/>
    <xf numFmtId="49" fontId="1" fillId="4" borderId="2" applyAlignment="1" applyProtection="1" pivotButton="0" quotePrefix="0" xfId="0">
      <alignment vertical="center" wrapText="1"/>
      <protection locked="0" hidden="0"/>
    </xf>
    <xf numFmtId="0" fontId="0" fillId="4" borderId="3" pivotButton="0" quotePrefix="0" xfId="0"/>
    <xf numFmtId="0" fontId="0" fillId="4" borderId="4" pivotButton="0" quotePrefix="0" xfId="0"/>
    <xf numFmtId="164" fontId="1" fillId="4" borderId="2" applyAlignment="1" applyProtection="1" pivotButton="0" quotePrefix="0" xfId="0">
      <alignment vertical="center" wrapText="1"/>
      <protection locked="0" hidden="0"/>
    </xf>
    <xf numFmtId="0" fontId="5" fillId="2" borderId="0" applyAlignment="1" pivotButton="0" quotePrefix="0" xfId="0">
      <alignment vertical="center" wrapText="1"/>
    </xf>
    <xf numFmtId="49" fontId="1" fillId="5" borderId="2" applyAlignment="1" applyProtection="1" pivotButton="0" quotePrefix="0" xfId="0">
      <alignment vertical="center" wrapText="1"/>
      <protection locked="0" hidden="0"/>
    </xf>
    <xf numFmtId="0" fontId="0" fillId="5" borderId="3" pivotButton="0" quotePrefix="0" xfId="0"/>
    <xf numFmtId="0" fontId="0" fillId="5" borderId="4" pivotButton="0" quotePrefix="0" xfId="0"/>
    <xf numFmtId="0" fontId="1" fillId="5" borderId="2" applyAlignment="1" applyProtection="1" pivotButton="0" quotePrefix="0" xfId="0">
      <alignment vertical="center" wrapText="1"/>
      <protection locked="0" hidden="0"/>
    </xf>
    <xf numFmtId="0" fontId="6" fillId="2" borderId="0" applyAlignment="1" pivotButton="0" quotePrefix="0" xfId="0">
      <alignment vertical="center" wrapText="1"/>
    </xf>
    <xf numFmtId="0" fontId="1" fillId="4" borderId="2" applyAlignment="1" applyProtection="1" pivotButton="0" quotePrefix="0" xfId="0">
      <alignment vertical="center" wrapText="1"/>
      <protection locked="0" hidden="0"/>
    </xf>
    <xf numFmtId="49" fontId="1" fillId="4" borderId="5" applyAlignment="1" applyProtection="1" pivotButton="0" quotePrefix="0" xfId="0">
      <alignment vertical="top" wrapText="1"/>
      <protection locked="0" hidden="0"/>
    </xf>
    <xf numFmtId="0" fontId="0" fillId="4" borderId="6" pivotButton="0" quotePrefix="0" xfId="0"/>
    <xf numFmtId="0" fontId="0" fillId="4" borderId="7" pivotButton="0" quotePrefix="0" xfId="0"/>
    <xf numFmtId="0" fontId="0" fillId="4" borderId="8" pivotButton="0" quotePrefix="0" xfId="0"/>
    <xf numFmtId="0" fontId="0" fillId="4" borderId="9" pivotButton="0" quotePrefix="0" xfId="0"/>
    <xf numFmtId="0" fontId="0" fillId="4" borderId="10" pivotButton="0" quotePrefix="0" xfId="0"/>
    <xf numFmtId="0" fontId="0" fillId="4" borderId="11" pivotButton="0" quotePrefix="0" xfId="0"/>
    <xf numFmtId="0" fontId="0" fillId="4" borderId="12" pivotButton="0" quotePrefix="0" xfId="0"/>
    <xf numFmtId="0" fontId="0" fillId="4" borderId="13" pivotButton="0" quotePrefix="0" xfId="0"/>
    <xf numFmtId="0" fontId="7" fillId="2" borderId="0" applyAlignment="1" pivotButton="0" quotePrefix="0" xfId="0">
      <alignment vertical="center" wrapText="1"/>
    </xf>
    <xf numFmtId="0" fontId="8" fillId="2" borderId="0" applyAlignment="1" pivotButton="0" quotePrefix="0" xfId="0">
      <alignment vertical="center" wrapText="1"/>
    </xf>
    <xf numFmtId="0" fontId="9" fillId="3" borderId="0" applyAlignment="1" pivotButton="0" quotePrefix="0" xfId="0">
      <alignment vertical="center" wrapText="1"/>
    </xf>
    <xf numFmtId="0" fontId="1" fillId="4" borderId="14" applyAlignment="1" applyProtection="1" pivotButton="0" quotePrefix="0" xfId="0">
      <alignment vertical="center" wrapText="1"/>
      <protection locked="0" hidden="0"/>
    </xf>
    <xf numFmtId="49" fontId="1" fillId="4" borderId="14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dxfs count="2">
    <dxf>
      <font>
        <name val="Arial"/>
        <b val="1"/>
        <color rgb="009B1C1C"/>
        <sz val="11"/>
      </font>
      <fill>
        <patternFill patternType="solid">
          <fgColor rgb="00FDE2E2"/>
        </patternFill>
      </fill>
      <border>
        <left style="medium">
          <color rgb="009B1C1C"/>
        </left>
        <right style="medium">
          <color rgb="009B1C1C"/>
        </right>
        <top style="medium">
          <color rgb="009B1C1C"/>
        </top>
        <bottom style="medium">
          <color rgb="009B1C1C"/>
        </bottom>
      </border>
    </dxf>
    <dxf>
      <fill>
        <patternFill patternType="solid">
          <fgColor rgb="00FFF3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Энергоэффект</author>
  </authors>
  <commentList>
    <comment ref="E15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16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17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18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19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20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38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39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40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</commentList>
</comments>
</file>

<file path=xl/comments/comment2.xml><?xml version="1.0" encoding="utf-8"?>
<comments xmlns="http://schemas.openxmlformats.org/spreadsheetml/2006/main">
  <authors>
    <author>Энергоэффект</author>
  </authors>
  <commentList>
    <comment ref="E21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25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29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31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32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33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</commentList>
</comments>
</file>

<file path=xl/comments/comment3.xml><?xml version="1.0" encoding="utf-8"?>
<comments xmlns="http://schemas.openxmlformats.org/spreadsheetml/2006/main">
  <authors>
    <author>Энергоэффект</author>
  </authors>
  <commentList>
    <comment ref="E21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25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29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31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32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33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</commentList>
</comments>
</file>

<file path=xl/comments/comment4.xml><?xml version="1.0" encoding="utf-8"?>
<comments xmlns="http://schemas.openxmlformats.org/spreadsheetml/2006/main">
  <authors>
    <author>Энергоэффект</author>
  </authors>
  <commentList>
    <comment ref="E19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27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33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34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35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</commentList>
</comments>
</file>

<file path=xl/comments/comment5.xml><?xml version="1.0" encoding="utf-8"?>
<comments xmlns="http://schemas.openxmlformats.org/spreadsheetml/2006/main">
  <authors>
    <author>Энергоэффект</author>
  </authors>
  <commentList>
    <comment ref="E10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10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10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11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11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11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12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12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12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13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13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13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14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14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14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15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15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15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16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16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16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17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17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17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18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18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18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19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19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19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20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20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20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21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21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21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</commentList>
</comments>
</file>

<file path=xl/comments/comment6.xml><?xml version="1.0" encoding="utf-8"?>
<comments xmlns="http://schemas.openxmlformats.org/spreadsheetml/2006/main">
  <authors>
    <author>Энергоэффект</author>
  </authors>
  <commentList>
    <comment ref="E10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10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10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11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11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11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12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12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12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13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13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13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14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14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14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15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15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15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16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16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16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17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17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17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18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18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18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19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19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19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20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20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20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21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21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21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</commentList>
</comments>
</file>

<file path=xl/comments/comment7.xml><?xml version="1.0" encoding="utf-8"?>
<comments xmlns="http://schemas.openxmlformats.org/spreadsheetml/2006/main">
  <authors>
    <author>Энергоэффект</author>
  </authors>
  <commentList>
    <comment ref="E10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10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10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11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11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11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12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12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12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13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13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13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14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14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14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15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15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15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16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16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16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17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17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17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18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18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18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19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19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19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20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20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20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E21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F21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  <comment ref="G21" authorId="0" shapeId="0">
      <text>
        <t>Любой регистр и пробелы по краям. Пусто — «не указано». Вставка может обходить проверку данных; неверные ответы выделяются.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7.xml" Id="comments"/><Relationship Type="http://schemas.openxmlformats.org/officeDocument/2006/relationships/vmlDrawing" Target="/xl/drawings/commentsDrawing7.vml" Id="anysvml"/></Relationships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K53"/>
  <sheetViews>
    <sheetView showGridLines="0" view="normal" zoomScale="100" workbookViewId="0">
      <selection activeCell="A1" sqref="A1"/>
    </sheetView>
  </sheetViews>
  <sheetFormatPr baseColWidth="8" defaultRowHeight="15"/>
  <cols>
    <col width="11.5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hidden="1" width="13" customWidth="1" min="10" max="10"/>
    <col hidden="1" width="13" customWidth="1" min="11" max="11"/>
  </cols>
  <sheetData>
    <row r="1" ht="16" customHeight="1">
      <c r="A1" s="1" t="inlineStr">
        <is>
          <t>ООО «ЭНЕРГОЭФФЕКТ»</t>
        </is>
      </c>
      <c r="J1" t="inlineStr">
        <is>
          <t>format_include_heating</t>
        </is>
      </c>
      <c r="K1">
        <f>IFERROR(OR(LOWER(TRIM(SUBSTITUTE(SUBSTITUTE(E15," "," ")," "," ")))="",LOWER(TRIM(SUBSTITUTE(SUBSTITUTE(E15," "," ")," "," ")))="да",LOWER(TRIM(SUBSTITUTE(SUBSTITUTE(E15," "," ")," "," ")))="нет"),FALSE)</f>
        <v/>
      </c>
    </row>
    <row r="2" ht="24" customHeight="1">
      <c r="A2" s="2" t="inlineStr">
        <is>
          <t>Опросный лист БТП</t>
        </is>
      </c>
      <c r="J2" t="inlineStr">
        <is>
          <t>format_include_ventilation</t>
        </is>
      </c>
      <c r="K2">
        <f>IFERROR(OR(LOWER(TRIM(SUBSTITUTE(SUBSTITUTE(E16," "," ")," "," ")))="",LOWER(TRIM(SUBSTITUTE(SUBSTITUTE(E16," "," ")," "," ")))="да",LOWER(TRIM(SUBSTITUTE(SUBSTITUTE(E16," "," ")," "," ")))="нет"),FALSE)</f>
        <v/>
      </c>
    </row>
    <row r="3" ht="16" customHeight="1">
      <c r="A3" s="3" t="inlineStr">
        <is>
          <t>Общие данные заполняются один раз; каждый технический раздел включается отдельно.</t>
        </is>
      </c>
      <c r="J3" t="inlineStr">
        <is>
          <t>format_include_dhw</t>
        </is>
      </c>
      <c r="K3">
        <f>IFERROR(OR(LOWER(TRIM(SUBSTITUTE(SUBSTITUTE(E17," "," ")," "," ")))="",LOWER(TRIM(SUBSTITUTE(SUBSTITUTE(E17," "," ")," "," ")))="да",LOWER(TRIM(SUBSTITUTE(SUBSTITUTE(E17," "," ")," "," ")))="нет"),FALSE)</f>
        <v/>
      </c>
    </row>
    <row r="4" ht="28" customHeight="1">
      <c r="A4" s="3" t="inlineStr">
        <is>
          <t>Жёлтый фон — обязательное поле или группа; условия — рядом.
Ошибка — красная рамка и текстовое предупреждение; остальные ответы необязательные.</t>
        </is>
      </c>
      <c r="J4" t="inlineStr">
        <is>
          <t>format_include_col_heating</t>
        </is>
      </c>
      <c r="K4">
        <f>IFERROR(OR(LOWER(TRIM(SUBSTITUTE(SUBSTITUTE(E18," "," ")," "," ")))="",LOWER(TRIM(SUBSTITUTE(SUBSTITUTE(E18," "," ")," "," ")))="да",LOWER(TRIM(SUBSTITUTE(SUBSTITUTE(E18," "," ")," "," ")))="нет"),FALSE)</f>
        <v/>
      </c>
    </row>
    <row r="5" ht="4" customHeight="1">
      <c r="A5" s="4" t="n"/>
      <c r="B5" s="4" t="n"/>
      <c r="C5" s="4" t="n"/>
      <c r="D5" s="4" t="n"/>
      <c r="E5" s="4" t="n"/>
      <c r="F5" s="4" t="n"/>
      <c r="G5" s="4" t="n"/>
      <c r="H5" s="4" t="n"/>
      <c r="J5" t="inlineStr">
        <is>
          <t>format_include_col_ventilation</t>
        </is>
      </c>
      <c r="K5">
        <f>IFERROR(OR(LOWER(TRIM(SUBSTITUTE(SUBSTITUTE(E19," "," ")," "," ")))="",LOWER(TRIM(SUBSTITUTE(SUBSTITUTE(E19," "," ")," "," ")))="да",LOWER(TRIM(SUBSTITUTE(SUBSTITUTE(E19," "," ")," "," ")))="нет"),FALSE)</f>
        <v/>
      </c>
    </row>
    <row r="6" ht="20" customHeight="1">
      <c r="A6" s="5" t="inlineStr">
        <is>
          <t>1. Заказчик</t>
        </is>
      </c>
      <c r="B6" s="6" t="n"/>
      <c r="C6" s="6" t="n"/>
      <c r="D6" s="6" t="n"/>
      <c r="E6" s="6" t="n"/>
      <c r="F6" s="6" t="n"/>
      <c r="G6" s="6" t="n"/>
      <c r="H6" s="6" t="n"/>
      <c r="J6" t="inlineStr">
        <is>
          <t>format_include_col_dhw</t>
        </is>
      </c>
      <c r="K6">
        <f>IFERROR(OR(LOWER(TRIM(SUBSTITUTE(SUBSTITUTE(E20," "," ")," "," ")))="",LOWER(TRIM(SUBSTITUTE(SUBSTITUTE(E20," "," ")," "," ")))="да",LOWER(TRIM(SUBSTITUTE(SUBSTITUTE(E20," "," ")," "," ")))="нет"),FALSE)</f>
        <v/>
      </c>
    </row>
    <row r="7" ht="22" customHeight="1">
      <c r="A7" s="4" t="inlineStr">
        <is>
          <t>Организация</t>
        </is>
      </c>
      <c r="C7" s="7" t="n"/>
      <c r="D7" s="8" t="n"/>
      <c r="E7" s="8" t="n"/>
      <c r="F7" s="8" t="n"/>
      <c r="G7" s="8" t="n"/>
      <c r="H7" s="9" t="n"/>
      <c r="J7" t="inlineStr">
        <is>
          <t>any_section</t>
        </is>
      </c>
      <c r="K7">
        <f>OR(IFERROR(LOWER(TRIM(SUBSTITUTE(SUBSTITUTE(E15," "," ")," "," ")))="да",FALSE),IFERROR(LOWER(TRIM(SUBSTITUTE(SUBSTITUTE(E16," "," ")," "," ")))="да",FALSE),IFERROR(LOWER(TRIM(SUBSTITUTE(SUBSTITUTE(E17," "," ")," "," ")))="да",FALSE),IFERROR(LOWER(TRIM(SUBSTITUTE(SUBSTITUTE(E18," "," ")," "," ")))="да",FALSE),IFERROR(LOWER(TRIM(SUBSTITUTE(SUBSTITUTE(E19," "," ")," "," ")))="да",FALSE),IFERROR(LOWER(TRIM(SUBSTITUTE(SUBSTITUTE(E20," "," ")," "," ")))="да",FALSE))</f>
        <v/>
      </c>
    </row>
    <row r="8" ht="22" customHeight="1">
      <c r="A8" s="4" t="inlineStr">
        <is>
          <t>Контактное лицо</t>
        </is>
      </c>
      <c r="C8" s="7" t="n"/>
      <c r="D8" s="8" t="n"/>
      <c r="E8" s="8" t="n"/>
      <c r="F8" s="8" t="n"/>
      <c r="G8" s="8" t="n"/>
      <c r="H8" s="9" t="n"/>
      <c r="J8" t="inlineStr">
        <is>
          <t>format_winter_supply</t>
        </is>
      </c>
      <c r="K8">
        <f>OR(NOT(IFERROR(LEN(LOWER(TRIM(SUBSTITUTE(SUBSTITUTE(E25," "," ")," "," "))))&gt;0,TRUE)),ISNUMBER(E25))</f>
        <v/>
      </c>
    </row>
    <row r="9" ht="22" customHeight="1">
      <c r="A9" s="4" t="inlineStr">
        <is>
          <t>Должность</t>
        </is>
      </c>
      <c r="C9" s="7" t="n"/>
      <c r="D9" s="8" t="n"/>
      <c r="E9" s="8" t="n"/>
      <c r="F9" s="8" t="n"/>
      <c r="G9" s="8" t="n"/>
      <c r="H9" s="9" t="n"/>
      <c r="J9" t="inlineStr">
        <is>
          <t>format_winter_return</t>
        </is>
      </c>
      <c r="K9">
        <f>OR(NOT(IFERROR(LEN(LOWER(TRIM(SUBSTITUTE(SUBSTITUTE(E26," "," ")," "," "))))&gt;0,TRUE)),ISNUMBER(E26))</f>
        <v/>
      </c>
    </row>
    <row r="10" ht="24" customHeight="1">
      <c r="A10" s="4" t="inlineStr">
        <is>
          <t>Телефон</t>
        </is>
      </c>
      <c r="B10" s="7" t="n"/>
      <c r="C10" s="8" t="n"/>
      <c r="D10" s="9" t="n"/>
      <c r="E10" s="4" t="inlineStr">
        <is>
          <t>Email</t>
        </is>
      </c>
      <c r="F10" s="7" t="n"/>
      <c r="G10" s="8" t="n"/>
      <c r="H10" s="9" t="n"/>
      <c r="J10" t="inlineStr">
        <is>
          <t>format_supply_pressure</t>
        </is>
      </c>
      <c r="K10">
        <f>OR(NOT(IFERROR(LEN(LOWER(TRIM(SUBSTITUTE(SUBSTITUTE(E27," "," ")," "," "))))&gt;0,TRUE)),ISNUMBER(E27))</f>
        <v/>
      </c>
    </row>
    <row r="11" ht="24" customHeight="1">
      <c r="A11" s="4" t="inlineStr">
        <is>
          <t>Дата</t>
        </is>
      </c>
      <c r="C11" s="10" t="n"/>
      <c r="D11" s="9" t="n"/>
      <c r="E11" s="4" t="inlineStr">
        <is>
          <t>Подпись</t>
        </is>
      </c>
      <c r="G11" s="7" t="n"/>
      <c r="H11" s="9" t="n"/>
      <c r="J11" t="inlineStr">
        <is>
          <t>format_return_pressure</t>
        </is>
      </c>
      <c r="K11">
        <f>OR(NOT(IFERROR(LEN(LOWER(TRIM(SUBSTITUTE(SUBSTITUTE(E28," "," ")," "," "))))&gt;0,TRUE)),ISNUMBER(E28))</f>
        <v/>
      </c>
    </row>
    <row r="12" ht="4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J12" t="inlineStr">
        <is>
          <t>format_commercial_meter</t>
        </is>
      </c>
      <c r="K12">
        <f>IFERROR(OR(LOWER(TRIM(SUBSTITUTE(SUBSTITUTE(E29," "," ")," "," ")))="",LOWER(TRIM(SUBSTITUTE(SUBSTITUTE(E29," "," ")," "," ")))="нужен",LOWER(TRIM(SUBSTITUTE(SUBSTITUTE(E29," "," ")," "," ")))="не нужен"),FALSE)</f>
        <v/>
      </c>
    </row>
    <row r="13" ht="20" customHeight="1">
      <c r="A13" s="5" t="inlineStr">
        <is>
          <t>2. Состав заявки — обязательная группа</t>
        </is>
      </c>
      <c r="B13" s="6" t="n"/>
      <c r="C13" s="6" t="n"/>
      <c r="D13" s="6" t="n"/>
      <c r="E13" s="6" t="n"/>
      <c r="F13" s="6" t="n"/>
      <c r="G13" s="6" t="n"/>
      <c r="H13" s="6" t="n"/>
      <c r="J13" t="inlineStr">
        <is>
          <t>format_inlet_diameter</t>
        </is>
      </c>
      <c r="K13">
        <f>OR(NOT(IFERROR(LEN(LOWER(TRIM(SUBSTITUTE(SUBSTITUTE(E33," "," ")," "," "))))&gt;0,TRUE)),ISNUMBER(E33))</f>
        <v/>
      </c>
    </row>
    <row r="14" ht="28" customHeight="1">
      <c r="A14" s="3" t="inlineStr">
        <is>
          <t>Укажите «Да» хотя бы для одного раздела. Остальные можно оставить пустыми.
Коллектор включается независимо от соответствующей системы.</t>
        </is>
      </c>
      <c r="J14" t="inlineStr">
        <is>
          <t>format_summer_supply</t>
        </is>
      </c>
      <c r="K14">
        <f>OR(NOT(IFERROR(LEN(LOWER(TRIM(SUBSTITUTE(SUBSTITUTE(E34," "," ")," "," "))))&gt;0,TRUE)),ISNUMBER(E34))</f>
        <v/>
      </c>
    </row>
    <row r="15" ht="26" customHeight="1">
      <c r="A15" s="4" t="inlineStr">
        <is>
          <t>Отопление — включить? Да / Нет</t>
        </is>
      </c>
      <c r="E15" s="7" t="n"/>
      <c r="F15" s="8" t="n"/>
      <c r="G15" s="8" t="n"/>
      <c r="H15" s="9" t="n"/>
      <c r="J15" t="inlineStr">
        <is>
          <t>format_summer_return</t>
        </is>
      </c>
      <c r="K15">
        <f>OR(NOT(IFERROR(LEN(LOWER(TRIM(SUBSTITUTE(SUBSTITUTE(E35," "," ")," "," "))))&gt;0,TRUE)),ISNUMBER(E35))</f>
        <v/>
      </c>
    </row>
    <row r="16" ht="26" customHeight="1">
      <c r="A16" s="4" t="inlineStr">
        <is>
          <t>Вентиляция — включить? Да / Нет</t>
        </is>
      </c>
      <c r="E16" s="7" t="n"/>
      <c r="F16" s="8" t="n"/>
      <c r="G16" s="8" t="n"/>
      <c r="H16" s="9" t="n"/>
      <c r="J16" t="inlineStr">
        <is>
          <t>format_pressure_regulator</t>
        </is>
      </c>
      <c r="K16">
        <f>IFERROR(OR(LOWER(TRIM(SUBSTITUTE(SUBSTITUTE(E38," "," ")," "," ")))="",LOWER(TRIM(SUBSTITUTE(SUBSTITUTE(E38," "," ")," "," ")))="да",LOWER(TRIM(SUBSTITUTE(SUBSTITUTE(E38," "," ")," "," ")))="нет"),FALSE)</f>
        <v/>
      </c>
    </row>
    <row r="17" ht="26" customHeight="1">
      <c r="A17" s="4" t="inlineStr">
        <is>
          <t>ГВС — включить? Да / Нет</t>
        </is>
      </c>
      <c r="E17" s="7" t="n"/>
      <c r="F17" s="8" t="n"/>
      <c r="G17" s="8" t="n"/>
      <c r="H17" s="9" t="n"/>
      <c r="J17" t="inlineStr">
        <is>
          <t>format_dispatching</t>
        </is>
      </c>
      <c r="K17">
        <f>IFERROR(OR(LOWER(TRIM(SUBSTITUTE(SUBSTITUTE(E39," "," ")," "," ")))="",LOWER(TRIM(SUBSTITUTE(SUBSTITUTE(E39," "," ")," "," ")))="да",LOWER(TRIM(SUBSTITUTE(SUBSTITUTE(E39," "," ")," "," ")))="нет"),FALSE)</f>
        <v/>
      </c>
    </row>
    <row r="18" ht="26" customHeight="1">
      <c r="A18" s="4" t="inlineStr">
        <is>
          <t>Коллектор отопления — включить? Да / Нет</t>
        </is>
      </c>
      <c r="E18" s="7" t="n"/>
      <c r="F18" s="8" t="n"/>
      <c r="G18" s="8" t="n"/>
      <c r="H18" s="9" t="n"/>
      <c r="J18" t="inlineStr">
        <is>
          <t>format_insulation</t>
        </is>
      </c>
      <c r="K18">
        <f>IFERROR(OR(LOWER(TRIM(SUBSTITUTE(SUBSTITUTE(E40," "," ")," "," ")))="",LOWER(TRIM(SUBSTITUTE(SUBSTITUTE(E40," "," ")," "," ")))="да",LOWER(TRIM(SUBSTITUTE(SUBSTITUTE(E40," "," ")," "," ")))="нет"),FALSE)</f>
        <v/>
      </c>
    </row>
    <row r="19" ht="26" customHeight="1">
      <c r="A19" s="4" t="inlineStr">
        <is>
          <t>Коллектор вентиляции — включить? Да / Нет</t>
        </is>
      </c>
      <c r="E19" s="7" t="n"/>
      <c r="F19" s="8" t="n"/>
      <c r="G19" s="8" t="n"/>
      <c r="H19" s="9" t="n"/>
      <c r="J19" t="inlineStr">
        <is>
          <t>insulation_yes</t>
        </is>
      </c>
      <c r="K19">
        <f>IFERROR(LOWER(TRIM(SUBSTITUTE(SUBSTITUTE(E40," "," ")," "," ")))="да",FALSE)</f>
        <v/>
      </c>
    </row>
    <row r="20" ht="26" customHeight="1">
      <c r="A20" s="4" t="inlineStr">
        <is>
          <t>Коллектор ГВС — включить? Да / Нет</t>
        </is>
      </c>
      <c r="E20" s="7" t="n"/>
      <c r="F20" s="8" t="n"/>
      <c r="G20" s="8" t="n"/>
      <c r="H20" s="9" t="n"/>
      <c r="J20" t="inlineStr">
        <is>
          <t>other_material</t>
        </is>
      </c>
      <c r="K20">
        <f>AND($K$19,IFERROR(LOWER(TRIM(SUBSTITUTE(SUBSTITUTE(E41," "," ")," "," ")))="другое",FALSE))</f>
        <v/>
      </c>
    </row>
    <row r="21" ht="4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J21" t="inlineStr">
        <is>
          <t>format_insulation_material</t>
        </is>
      </c>
      <c r="K21">
        <f>IFERROR(OR(LOWER(TRIM(SUBSTITUTE(SUBSTITUTE(E41," "," ")," "," ")))="",LOWER(TRIM(SUBSTITUTE(SUBSTITUTE(E41," "," ")," "," ")))="экоролл",LOWER(TRIM(SUBSTITUTE(SUBSTITUTE(E41," "," ")," "," ")))="k-flex",LOWER(TRIM(SUBSTITUTE(SUBSTITUTE(E41," "," ")," "," ")))="другое"),FALSE)</f>
        <v/>
      </c>
    </row>
    <row r="22" ht="20" customHeight="1">
      <c r="A22" s="5" t="inlineStr">
        <is>
          <t>3. Обязательные общие данные — для любого состава</t>
        </is>
      </c>
      <c r="B22" s="6" t="n"/>
      <c r="C22" s="6" t="n"/>
      <c r="D22" s="6" t="n"/>
      <c r="E22" s="6" t="n"/>
      <c r="F22" s="6" t="n"/>
      <c r="G22" s="6" t="n"/>
      <c r="H22" s="6" t="n"/>
      <c r="J22" t="inlineStr">
        <is>
          <t>explanation_applicable</t>
        </is>
      </c>
      <c r="K22">
        <f>AND($K$19,IFERROR(LOWER(TRIM(SUBSTITUTE(SUBSTITUTE(E41," "," ")," "," ")))="другое",FALSE))</f>
        <v/>
      </c>
    </row>
    <row r="23" ht="28" customHeight="1">
      <c r="A23" s="11" t="inlineStr">
        <is>
          <t>Объект
Обязательно</t>
        </is>
      </c>
      <c r="E23" s="12" t="n"/>
      <c r="F23" s="13" t="n"/>
      <c r="G23" s="13" t="n"/>
      <c r="H23" s="14" t="n"/>
      <c r="J23" t="inlineStr">
        <is>
          <t>general_local</t>
        </is>
      </c>
      <c r="K23">
        <f>AND(OR(NOT(TRUE),IFERROR(LEN(LOWER(TRIM(SUBSTITUTE(SUBSTITUTE(E23," "," ")," "," "))))&gt;0,TRUE)),OR(NOT(TRUE),IFERROR(LEN(LOWER(TRIM(SUBSTITUTE(SUBSTITUTE(E24," "," ")," "," "))))&gt;0,TRUE)),OR(NOT(TRUE),ISNUMBER(E25)),OR(NOT(TRUE),ISNUMBER(E26)),OR(NOT(TRUE),ISNUMBER(E27)),OR(NOT(TRUE),ISNUMBER(E28)),OR(NOT(TRUE),IFERROR(OR(LOWER(TRIM(SUBSTITUTE(SUBSTITUTE(E29," "," ")," "," ")))="нужен",LOWER(TRIM(SUBSTITUTE(SUBSTITUTE(E29," "," ")," "," ")))="не нужен"),FALSE)),OR(NOT(TRUE),$K$1),OR(NOT(TRUE),$K$2),OR(NOT(TRUE),$K$3),OR(NOT(TRUE),$K$4),OR(NOT(TRUE),$K$5),OR(NOT(TRUE),$K$6),OR(NOT(TRUE),$K$8),OR(NOT(TRUE),$K$9),OR(NOT(TRUE),$K$10),OR(NOT(TRUE),$K$11),OR(NOT(TRUE),$K$12),OR(NOT(TRUE),$K$13),OR(NOT(TRUE),$K$14),OR(NOT(TRUE),$K$15),OR(NOT(TRUE),$K$16),OR(NOT(TRUE),$K$17),OR(NOT(TRUE),$K$18),OR(NOT($K$19),$K$21))</f>
        <v/>
      </c>
    </row>
    <row r="24" ht="28" customHeight="1">
      <c r="A24" s="11" t="inlineStr">
        <is>
          <t>Источник теплоснабжения
Обязательно</t>
        </is>
      </c>
      <c r="E24" s="12" t="n"/>
      <c r="F24" s="13" t="n"/>
      <c r="G24" s="13" t="n"/>
      <c r="H24" s="14" t="n"/>
      <c r="J24" t="inlineStr">
        <is>
          <t>global_ready</t>
        </is>
      </c>
      <c r="K24">
        <f>AND($K$7,$K$23,'Отопление'!$K$27,'Вентиляция'!$K$27,'ГВС'!$K$27,'Коллектор отопления'!$M$61,'Коллектор вентиляции'!$M$61,'Коллектор ГВС'!$M$61)</f>
        <v/>
      </c>
    </row>
    <row r="25" ht="28" customHeight="1">
      <c r="A25" s="11" t="inlineStr">
        <is>
          <t>Зимняя температура подачи
Обязательно</t>
        </is>
      </c>
      <c r="E25" s="15" t="n"/>
      <c r="F25" s="14" t="n"/>
      <c r="G25" s="16" t="inlineStr">
        <is>
          <t>°C</t>
        </is>
      </c>
    </row>
    <row r="26" ht="28" customHeight="1">
      <c r="A26" s="11" t="inlineStr">
        <is>
          <t>Зимняя температура обратки
Обязательно</t>
        </is>
      </c>
      <c r="E26" s="15" t="n"/>
      <c r="F26" s="14" t="n"/>
      <c r="G26" s="16" t="inlineStr">
        <is>
          <t>°C</t>
        </is>
      </c>
    </row>
    <row r="27" ht="28" customHeight="1">
      <c r="A27" s="11" t="inlineStr">
        <is>
          <t>Давление подачи теплосети
Обязательно</t>
        </is>
      </c>
      <c r="E27" s="15" t="n"/>
      <c r="F27" s="14" t="n"/>
      <c r="G27" s="16" t="inlineStr">
        <is>
          <t>м вод. ст.</t>
        </is>
      </c>
    </row>
    <row r="28" ht="28" customHeight="1">
      <c r="A28" s="11" t="inlineStr">
        <is>
          <t>Давление обратки теплосети
Обязательно</t>
        </is>
      </c>
      <c r="E28" s="15" t="n"/>
      <c r="F28" s="14" t="n"/>
      <c r="G28" s="16" t="inlineStr">
        <is>
          <t>м вод. ст.</t>
        </is>
      </c>
    </row>
    <row r="29" ht="28" customHeight="1">
      <c r="A29" s="11" t="inlineStr">
        <is>
          <t>Узел коммерческого учёта
Обязательный выбор</t>
        </is>
      </c>
      <c r="E29" s="12" t="n"/>
      <c r="F29" s="13" t="n"/>
      <c r="G29" s="13" t="n"/>
      <c r="H29" s="14" t="n"/>
    </row>
    <row r="30" ht="16" customHeight="1">
      <c r="A30" s="3" t="inlineStr">
        <is>
          <t>Варианты: Нужен / Не нужен. Обязателен ответ, а не включение узла в поставку.</t>
        </is>
      </c>
    </row>
    <row r="31" ht="4" customHeight="1">
      <c r="A31" s="4" t="n"/>
      <c r="B31" s="4" t="n"/>
      <c r="C31" s="4" t="n"/>
      <c r="D31" s="4" t="n"/>
      <c r="E31" s="4" t="n"/>
      <c r="F31" s="4" t="n"/>
      <c r="G31" s="4" t="n"/>
      <c r="H31" s="4" t="n"/>
    </row>
    <row r="32" ht="20" customHeight="1">
      <c r="A32" s="5" t="inlineStr">
        <is>
          <t>4. Дополнительные общие данные — необязательно</t>
        </is>
      </c>
      <c r="B32" s="6" t="n"/>
      <c r="C32" s="6" t="n"/>
      <c r="D32" s="6" t="n"/>
      <c r="E32" s="6" t="n"/>
      <c r="F32" s="6" t="n"/>
      <c r="G32" s="6" t="n"/>
      <c r="H32" s="6" t="n"/>
    </row>
    <row r="33" ht="24" customHeight="1">
      <c r="A33" s="4" t="inlineStr">
        <is>
          <t>Диаметр ввода теплосети</t>
        </is>
      </c>
      <c r="E33" s="17" t="n"/>
      <c r="F33" s="9" t="n"/>
      <c r="G33" s="16" t="inlineStr">
        <is>
          <t>мм</t>
        </is>
      </c>
    </row>
    <row r="34" ht="24" customHeight="1">
      <c r="A34" s="4" t="inlineStr">
        <is>
          <t>Летняя температура подачи</t>
        </is>
      </c>
      <c r="E34" s="17" t="n"/>
      <c r="F34" s="9" t="n"/>
      <c r="G34" s="16" t="inlineStr">
        <is>
          <t>°C</t>
        </is>
      </c>
    </row>
    <row r="35" ht="24" customHeight="1">
      <c r="A35" s="4" t="inlineStr">
        <is>
          <t>Летняя температура обратки</t>
        </is>
      </c>
      <c r="E35" s="17" t="n"/>
      <c r="F35" s="9" t="n"/>
      <c r="G35" s="16" t="inlineStr">
        <is>
          <t>°C</t>
        </is>
      </c>
    </row>
    <row r="36" ht="4" customHeight="1">
      <c r="A36" s="4" t="n"/>
      <c r="B36" s="4" t="n"/>
      <c r="C36" s="4" t="n"/>
      <c r="D36" s="4" t="n"/>
      <c r="E36" s="4" t="n"/>
      <c r="F36" s="4" t="n"/>
      <c r="G36" s="4" t="n"/>
      <c r="H36" s="4" t="n"/>
    </row>
    <row r="37" ht="20" customHeight="1">
      <c r="A37" s="5" t="inlineStr">
        <is>
          <t>5. Общая комплектация — необязательно</t>
        </is>
      </c>
      <c r="B37" s="6" t="n"/>
      <c r="C37" s="6" t="n"/>
      <c r="D37" s="6" t="n"/>
      <c r="E37" s="6" t="n"/>
      <c r="F37" s="6" t="n"/>
      <c r="G37" s="6" t="n"/>
      <c r="H37" s="6" t="n"/>
    </row>
    <row r="38" ht="28" customHeight="1">
      <c r="A38" s="4" t="inlineStr">
        <is>
          <t>Регулятор перепада давления
Да / Нет</t>
        </is>
      </c>
      <c r="E38" s="7" t="n"/>
      <c r="F38" s="8" t="n"/>
      <c r="G38" s="8" t="n"/>
      <c r="H38" s="9" t="n"/>
    </row>
    <row r="39" ht="28" customHeight="1">
      <c r="A39" s="4" t="inlineStr">
        <is>
          <t>Система диспетчеризации
Да / Нет</t>
        </is>
      </c>
      <c r="E39" s="7" t="n"/>
      <c r="F39" s="8" t="n"/>
      <c r="G39" s="8" t="n"/>
      <c r="H39" s="9" t="n"/>
    </row>
    <row r="40" ht="28" customHeight="1">
      <c r="A40" s="4" t="inlineStr">
        <is>
          <t>Теплоизоляция
Да / Нет</t>
        </is>
      </c>
      <c r="E40" s="7" t="n"/>
      <c r="F40" s="8" t="n"/>
      <c r="G40" s="8" t="n"/>
      <c r="H40" s="9" t="n"/>
    </row>
    <row r="41" ht="32" customHeight="1">
      <c r="A41" s="4" t="inlineStr">
        <is>
          <t>Материал при теплоизоляции «Да»
Экоролл / K-FLEX / Другое</t>
        </is>
      </c>
      <c r="E41" s="7" t="n"/>
      <c r="F41" s="8" t="n"/>
      <c r="G41" s="8" t="n"/>
      <c r="H41" s="9" t="n"/>
    </row>
    <row r="42" ht="36" customHeight="1">
      <c r="A42" s="4" t="inlineStr">
        <is>
          <t>Пояснение материала «Другое»
Обязательность не установлена</t>
        </is>
      </c>
      <c r="E42" s="7" t="n"/>
      <c r="F42" s="8" t="n"/>
      <c r="G42" s="8" t="n"/>
      <c r="H42" s="9" t="n"/>
    </row>
    <row r="43" ht="18" customHeight="1">
      <c r="A43" s="3" t="inlineStr">
        <is>
          <t>Материал и пояснение не сделаны обязательными; учитываются только при указанных условиях.</t>
        </is>
      </c>
    </row>
    <row r="44" ht="20" customHeight="1">
      <c r="A44" s="5" t="inlineStr">
        <is>
          <t>Общее примечание</t>
        </is>
      </c>
      <c r="B44" s="6" t="n"/>
      <c r="C44" s="6" t="n"/>
      <c r="D44" s="6" t="n"/>
      <c r="E44" s="6" t="n"/>
      <c r="F44" s="6" t="n"/>
      <c r="G44" s="6" t="n"/>
      <c r="H44" s="6" t="n"/>
    </row>
    <row r="45" ht="24" customHeight="1">
      <c r="A45" s="18" t="n"/>
      <c r="B45" s="19" t="n"/>
      <c r="C45" s="19" t="n"/>
      <c r="D45" s="19" t="n"/>
      <c r="E45" s="19" t="n"/>
      <c r="F45" s="19" t="n"/>
      <c r="G45" s="19" t="n"/>
      <c r="H45" s="20" t="n"/>
    </row>
    <row r="46" ht="24" customHeight="1">
      <c r="A46" s="21" t="n"/>
      <c r="B46" s="22" t="n"/>
      <c r="C46" s="22" t="n"/>
      <c r="D46" s="22" t="n"/>
      <c r="E46" s="22" t="n"/>
      <c r="F46" s="22" t="n"/>
      <c r="G46" s="22" t="n"/>
      <c r="H46" s="23" t="n"/>
    </row>
    <row r="47" ht="20" customHeight="1">
      <c r="A47" s="5" t="inlineStr">
        <is>
          <t>Дополнительные требования к расчёту БТП</t>
        </is>
      </c>
      <c r="B47" s="6" t="n"/>
      <c r="C47" s="6" t="n"/>
      <c r="D47" s="6" t="n"/>
      <c r="E47" s="6" t="n"/>
      <c r="F47" s="6" t="n"/>
      <c r="G47" s="6" t="n"/>
      <c r="H47" s="6" t="n"/>
    </row>
    <row r="48" ht="24" customHeight="1">
      <c r="A48" s="18" t="n"/>
      <c r="B48" s="19" t="n"/>
      <c r="C48" s="19" t="n"/>
      <c r="D48" s="19" t="n"/>
      <c r="E48" s="19" t="n"/>
      <c r="F48" s="19" t="n"/>
      <c r="G48" s="19" t="n"/>
      <c r="H48" s="20" t="n"/>
    </row>
    <row r="49" ht="24" customHeight="1">
      <c r="A49" s="24" t="n"/>
      <c r="B49" s="25" t="n"/>
      <c r="C49" s="25" t="n"/>
      <c r="D49" s="25" t="n"/>
      <c r="E49" s="25" t="n"/>
      <c r="F49" s="25" t="n"/>
      <c r="G49" s="25" t="n"/>
      <c r="H49" s="26" t="n"/>
    </row>
    <row r="50" ht="24" customHeight="1">
      <c r="A50" s="21" t="n"/>
      <c r="B50" s="22" t="n"/>
      <c r="C50" s="22" t="n"/>
      <c r="D50" s="22" t="n"/>
      <c r="E50" s="22" t="n"/>
      <c r="F50" s="22" t="n"/>
      <c r="G50" s="22" t="n"/>
      <c r="H50" s="23" t="n"/>
    </row>
    <row r="51" ht="20" customHeight="1">
      <c r="A51" s="5" t="inlineStr">
        <is>
          <t>Итоговая проверка выбранного состава</t>
        </is>
      </c>
      <c r="B51" s="6" t="n"/>
      <c r="C51" s="6" t="n"/>
      <c r="D51" s="6" t="n"/>
      <c r="E51" s="6" t="n"/>
      <c r="F51" s="6" t="n"/>
      <c r="G51" s="6" t="n"/>
      <c r="H51" s="6" t="n"/>
    </row>
    <row r="52" ht="26" customHeight="1">
      <c r="A52" s="27">
        <f>IF($K$24,"Проверка: общие данные и выбранные разделы заполнены.","ВНИМАНИЕ: проверьте общие данные, состав и выбранные разделы.")</f>
        <v/>
      </c>
    </row>
    <row r="53" ht="38" customHeight="1">
      <c r="A53" s="27">
        <f>IF($K$24,"",IF(NOT($K$7),"Включите хотя бы один технический раздел — можно только коллектор.",IF(NOT($K$23),"Заполните обязательные общие данные, включая давления теплосети, зимние температуры и коммерческий учёт.","Проверьте статусы на вкладках включённых разделов.")))</f>
        <v/>
      </c>
    </row>
  </sheetData>
  <mergeCells count="80">
    <mergeCell ref="C9:H9"/>
    <mergeCell ref="A20:D20"/>
    <mergeCell ref="A29:D29"/>
    <mergeCell ref="A6:H6"/>
    <mergeCell ref="A7:B7"/>
    <mergeCell ref="A15:D15"/>
    <mergeCell ref="A24:D24"/>
    <mergeCell ref="E24:H24"/>
    <mergeCell ref="E34:F34"/>
    <mergeCell ref="A3:H3"/>
    <mergeCell ref="G34:H34"/>
    <mergeCell ref="E27:F27"/>
    <mergeCell ref="A41:D41"/>
    <mergeCell ref="A16:D16"/>
    <mergeCell ref="A32:H32"/>
    <mergeCell ref="A27:D27"/>
    <mergeCell ref="A45:H46"/>
    <mergeCell ref="A13:H13"/>
    <mergeCell ref="A44:H44"/>
    <mergeCell ref="A33:D33"/>
    <mergeCell ref="A9:B9"/>
    <mergeCell ref="A42:D42"/>
    <mergeCell ref="A17:D17"/>
    <mergeCell ref="A35:D35"/>
    <mergeCell ref="A11:B11"/>
    <mergeCell ref="A51:H51"/>
    <mergeCell ref="A19:D19"/>
    <mergeCell ref="A28:D28"/>
    <mergeCell ref="B10:D10"/>
    <mergeCell ref="E23:H23"/>
    <mergeCell ref="A2:H2"/>
    <mergeCell ref="G33:H33"/>
    <mergeCell ref="E38:H38"/>
    <mergeCell ref="A47:H47"/>
    <mergeCell ref="E26:F26"/>
    <mergeCell ref="A8:B8"/>
    <mergeCell ref="G26:H26"/>
    <mergeCell ref="A22:H22"/>
    <mergeCell ref="G35:H35"/>
    <mergeCell ref="E40:H40"/>
    <mergeCell ref="E25:F25"/>
    <mergeCell ref="G25:H25"/>
    <mergeCell ref="A26:D26"/>
    <mergeCell ref="A30:H30"/>
    <mergeCell ref="G11:H11"/>
    <mergeCell ref="E16:H16"/>
    <mergeCell ref="E18:H18"/>
    <mergeCell ref="A34:D34"/>
    <mergeCell ref="A39:D39"/>
    <mergeCell ref="C8:H8"/>
    <mergeCell ref="E39:H39"/>
    <mergeCell ref="E20:H20"/>
    <mergeCell ref="E29:H29"/>
    <mergeCell ref="A53:H53"/>
    <mergeCell ref="E15:H15"/>
    <mergeCell ref="A23:D23"/>
    <mergeCell ref="E33:F33"/>
    <mergeCell ref="A38:D38"/>
    <mergeCell ref="G27:H27"/>
    <mergeCell ref="A1:H1"/>
    <mergeCell ref="E41:H41"/>
    <mergeCell ref="A48:H50"/>
    <mergeCell ref="E35:F35"/>
    <mergeCell ref="A40:D40"/>
    <mergeCell ref="E28:F28"/>
    <mergeCell ref="G28:H28"/>
    <mergeCell ref="A37:H37"/>
    <mergeCell ref="C7:H7"/>
    <mergeCell ref="E42:H42"/>
    <mergeCell ref="E17:H17"/>
    <mergeCell ref="C11:D11"/>
    <mergeCell ref="E11:F11"/>
    <mergeCell ref="A25:D25"/>
    <mergeCell ref="A14:H14"/>
    <mergeCell ref="E19:H19"/>
    <mergeCell ref="A4:H4"/>
    <mergeCell ref="F10:H10"/>
    <mergeCell ref="A18:D18"/>
    <mergeCell ref="A43:H43"/>
    <mergeCell ref="A52:H52"/>
  </mergeCells>
  <conditionalFormatting sqref="E15:H15">
    <cfRule type="expression" priority="1" dxfId="0" stopIfTrue="1">
      <formula>AND(TRUE,NOT($K$1))</formula>
    </cfRule>
    <cfRule type="expression" priority="10007" dxfId="1" stopIfTrue="0">
      <formula>OR(NOT($K$7),IFERROR(LEN(LOWER(TRIM(SUBSTITUTE(SUBSTITUTE(E15," "," ")," "," "))))&gt;0,TRUE))</formula>
    </cfRule>
  </conditionalFormatting>
  <conditionalFormatting sqref="E16:H16">
    <cfRule type="expression" priority="2" dxfId="0" stopIfTrue="1">
      <formula>AND(TRUE,NOT($K$2))</formula>
    </cfRule>
    <cfRule type="expression" priority="10008" dxfId="1" stopIfTrue="0">
      <formula>OR(NOT($K$7),IFERROR(LEN(LOWER(TRIM(SUBSTITUTE(SUBSTITUTE(E16," "," ")," "," "))))&gt;0,TRUE))</formula>
    </cfRule>
  </conditionalFormatting>
  <conditionalFormatting sqref="E17:H17">
    <cfRule type="expression" priority="3" dxfId="0" stopIfTrue="1">
      <formula>AND(TRUE,NOT($K$3))</formula>
    </cfRule>
    <cfRule type="expression" priority="10009" dxfId="1" stopIfTrue="0">
      <formula>OR(NOT($K$7),IFERROR(LEN(LOWER(TRIM(SUBSTITUTE(SUBSTITUTE(E17," "," ")," "," "))))&gt;0,TRUE))</formula>
    </cfRule>
  </conditionalFormatting>
  <conditionalFormatting sqref="E18:H18">
    <cfRule type="expression" priority="4" dxfId="0" stopIfTrue="1">
      <formula>AND(TRUE,NOT($K$4))</formula>
    </cfRule>
    <cfRule type="expression" priority="10010" dxfId="1" stopIfTrue="0">
      <formula>OR(NOT($K$7),IFERROR(LEN(LOWER(TRIM(SUBSTITUTE(SUBSTITUTE(E18," "," ")," "," "))))&gt;0,TRUE))</formula>
    </cfRule>
  </conditionalFormatting>
  <conditionalFormatting sqref="E19:H19">
    <cfRule type="expression" priority="5" dxfId="0" stopIfTrue="1">
      <formula>AND(TRUE,NOT($K$5))</formula>
    </cfRule>
    <cfRule type="expression" priority="10011" dxfId="1" stopIfTrue="0">
      <formula>OR(NOT($K$7),IFERROR(LEN(LOWER(TRIM(SUBSTITUTE(SUBSTITUTE(E19," "," ")," "," "))))&gt;0,TRUE))</formula>
    </cfRule>
  </conditionalFormatting>
  <conditionalFormatting sqref="E20:H20">
    <cfRule type="expression" priority="6" dxfId="0" stopIfTrue="1">
      <formula>AND(TRUE,NOT($K$6))</formula>
    </cfRule>
    <cfRule type="expression" priority="10012" dxfId="1" stopIfTrue="0">
      <formula>OR(NOT($K$7),IFERROR(LEN(LOWER(TRIM(SUBSTITUTE(SUBSTITUTE(E20," "," ")," "," "))))&gt;0,TRUE))</formula>
    </cfRule>
  </conditionalFormatting>
  <conditionalFormatting sqref="E25:F25">
    <cfRule type="expression" priority="13" dxfId="0" stopIfTrue="1">
      <formula>AND(TRUE,NOT($K$8))</formula>
    </cfRule>
  </conditionalFormatting>
  <conditionalFormatting sqref="E26:F26">
    <cfRule type="expression" priority="14" dxfId="0" stopIfTrue="1">
      <formula>AND(TRUE,NOT($K$9))</formula>
    </cfRule>
  </conditionalFormatting>
  <conditionalFormatting sqref="E27:F27">
    <cfRule type="expression" priority="15" dxfId="0" stopIfTrue="1">
      <formula>AND(TRUE,NOT($K$10))</formula>
    </cfRule>
  </conditionalFormatting>
  <conditionalFormatting sqref="E28:F28">
    <cfRule type="expression" priority="16" dxfId="0" stopIfTrue="1">
      <formula>AND(TRUE,NOT($K$11))</formula>
    </cfRule>
  </conditionalFormatting>
  <conditionalFormatting sqref="E29:H29">
    <cfRule type="expression" priority="17" dxfId="0" stopIfTrue="1">
      <formula>AND(TRUE,NOT($K$12))</formula>
    </cfRule>
  </conditionalFormatting>
  <conditionalFormatting sqref="E33:F33">
    <cfRule type="expression" priority="18" dxfId="0" stopIfTrue="1">
      <formula>AND(TRUE,NOT($K$13))</formula>
    </cfRule>
  </conditionalFormatting>
  <conditionalFormatting sqref="E34:F34">
    <cfRule type="expression" priority="19" dxfId="0" stopIfTrue="1">
      <formula>AND(TRUE,NOT($K$14))</formula>
    </cfRule>
  </conditionalFormatting>
  <conditionalFormatting sqref="E35:F35">
    <cfRule type="expression" priority="20" dxfId="0" stopIfTrue="1">
      <formula>AND(TRUE,NOT($K$15))</formula>
    </cfRule>
  </conditionalFormatting>
  <conditionalFormatting sqref="E38:H38">
    <cfRule type="expression" priority="21" dxfId="0" stopIfTrue="1">
      <formula>AND(TRUE,NOT($K$16))</formula>
    </cfRule>
  </conditionalFormatting>
  <conditionalFormatting sqref="E39:H39">
    <cfRule type="expression" priority="22" dxfId="0" stopIfTrue="1">
      <formula>AND(TRUE,NOT($K$17))</formula>
    </cfRule>
  </conditionalFormatting>
  <conditionalFormatting sqref="E40:H40">
    <cfRule type="expression" priority="23" dxfId="0" stopIfTrue="1">
      <formula>AND(TRUE,NOT($K$18))</formula>
    </cfRule>
  </conditionalFormatting>
  <conditionalFormatting sqref="E41:H41">
    <cfRule type="expression" priority="24" dxfId="0" stopIfTrue="1">
      <formula>AND($K$19,NOT($K$21))</formula>
    </cfRule>
  </conditionalFormatting>
  <dataValidations count="18">
    <dataValidation sqref="E15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OR(NOT(TRUE),IFERROR(OR(LOWER(TRIM(SUBSTITUTE(SUBSTITUTE(E15," "," ")," "," ")))="",LOWER(TRIM(SUBSTITUTE(SUBSTITUTE(E15," "," ")," "," ")))="да",LOWER(TRIM(SUBSTITUTE(SUBSTITUTE(E15," "," ")," "," ")))="нет"),FALSE))</formula1>
    </dataValidation>
    <dataValidation sqref="E16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OR(NOT(TRUE),IFERROR(OR(LOWER(TRIM(SUBSTITUTE(SUBSTITUTE(E16," "," ")," "," ")))="",LOWER(TRIM(SUBSTITUTE(SUBSTITUTE(E16," "," ")," "," ")))="да",LOWER(TRIM(SUBSTITUTE(SUBSTITUTE(E16," "," ")," "," ")))="нет"),FALSE))</formula1>
    </dataValidation>
    <dataValidation sqref="E17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OR(NOT(TRUE),IFERROR(OR(LOWER(TRIM(SUBSTITUTE(SUBSTITUTE(E17," "," ")," "," ")))="",LOWER(TRIM(SUBSTITUTE(SUBSTITUTE(E17," "," ")," "," ")))="да",LOWER(TRIM(SUBSTITUTE(SUBSTITUTE(E17," "," ")," "," ")))="нет"),FALSE))</formula1>
    </dataValidation>
    <dataValidation sqref="E18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OR(NOT(TRUE),IFERROR(OR(LOWER(TRIM(SUBSTITUTE(SUBSTITUTE(E18," "," ")," "," ")))="",LOWER(TRIM(SUBSTITUTE(SUBSTITUTE(E18," "," ")," "," ")))="да",LOWER(TRIM(SUBSTITUTE(SUBSTITUTE(E18," "," ")," "," ")))="нет"),FALSE))</formula1>
    </dataValidation>
    <dataValidation sqref="E19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OR(NOT(TRUE),IFERROR(OR(LOWER(TRIM(SUBSTITUTE(SUBSTITUTE(E19," "," ")," "," ")))="",LOWER(TRIM(SUBSTITUTE(SUBSTITUTE(E19," "," ")," "," ")))="да",LOWER(TRIM(SUBSTITUTE(SUBSTITUTE(E19," "," ")," "," ")))="нет"),FALSE))</formula1>
    </dataValidation>
    <dataValidation sqref="E20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OR(NOT(TRUE),IFERROR(OR(LOWER(TRIM(SUBSTITUTE(SUBSTITUTE(E20," "," ")," "," ")))="",LOWER(TRIM(SUBSTITUTE(SUBSTITUTE(E20," "," ")," "," ")))="да",LOWER(TRIM(SUBSTITUTE(SUBSTITUTE(E20," "," ")," "," ")))="нет"),FALSE))</formula1>
    </dataValidation>
    <dataValidation sqref="E25" showDropDown="0" showInputMessage="0" showErrorMessage="1" allowBlank="1" errorTitle="Проверьте ответ" error="Введите число либо очистите поле." type="custom" errorStyle="stop">
      <formula1>OR(NOT(TRUE),OR(NOT(IFERROR(LEN(LOWER(TRIM(SUBSTITUTE(SUBSTITUTE(E25," "," ")," "," "))))&gt;0,TRUE)),ISNUMBER(E25)))</formula1>
    </dataValidation>
    <dataValidation sqref="E26" showDropDown="0" showInputMessage="0" showErrorMessage="1" allowBlank="1" errorTitle="Проверьте ответ" error="Введите число либо очистите поле." type="custom" errorStyle="stop">
      <formula1>OR(NOT(TRUE),OR(NOT(IFERROR(LEN(LOWER(TRIM(SUBSTITUTE(SUBSTITUTE(E26," "," ")," "," "))))&gt;0,TRUE)),ISNUMBER(E26)))</formula1>
    </dataValidation>
    <dataValidation sqref="E27" showDropDown="0" showInputMessage="0" showErrorMessage="1" allowBlank="1" errorTitle="Проверьте ответ" error="Введите число либо очистите поле." type="custom" errorStyle="stop">
      <formula1>OR(NOT(TRUE),OR(NOT(IFERROR(LEN(LOWER(TRIM(SUBSTITUTE(SUBSTITUTE(E27," "," ")," "," "))))&gt;0,TRUE)),ISNUMBER(E27)))</formula1>
    </dataValidation>
    <dataValidation sqref="E28" showDropDown="0" showInputMessage="0" showErrorMessage="1" allowBlank="1" errorTitle="Проверьте ответ" error="Введите число либо очистите поле." type="custom" errorStyle="stop">
      <formula1>OR(NOT(TRUE),OR(NOT(IFERROR(LEN(LOWER(TRIM(SUBSTITUTE(SUBSTITUTE(E28," "," ")," "," "))))&gt;0,TRUE)),ISNUMBER(E28)))</formula1>
    </dataValidation>
    <dataValidation sqref="E29" showDropDown="0" showInputMessage="0" showErrorMessage="1" allowBlank="1" errorTitle="Проверьте ответ" error="Выберите вариант из списка либо очистите поле." type="list" errorStyle="stop">
      <formula1>"Нужен,Не нужен"</formula1>
    </dataValidation>
    <dataValidation sqref="E33" showDropDown="0" showInputMessage="0" showErrorMessage="1" allowBlank="1" errorTitle="Проверьте ответ" error="Введите число либо очистите поле." type="custom" errorStyle="stop">
      <formula1>OR(NOT(TRUE),OR(NOT(IFERROR(LEN(LOWER(TRIM(SUBSTITUTE(SUBSTITUTE(E33," "," ")," "," "))))&gt;0,TRUE)),ISNUMBER(E33)))</formula1>
    </dataValidation>
    <dataValidation sqref="E34" showDropDown="0" showInputMessage="0" showErrorMessage="1" allowBlank="1" errorTitle="Проверьте ответ" error="Введите число либо очистите поле." type="custom" errorStyle="stop">
      <formula1>OR(NOT(TRUE),OR(NOT(IFERROR(LEN(LOWER(TRIM(SUBSTITUTE(SUBSTITUTE(E34," "," ")," "," "))))&gt;0,TRUE)),ISNUMBER(E34)))</formula1>
    </dataValidation>
    <dataValidation sqref="E35" showDropDown="0" showInputMessage="0" showErrorMessage="1" allowBlank="1" errorTitle="Проверьте ответ" error="Введите число либо очистите поле." type="custom" errorStyle="stop">
      <formula1>OR(NOT(TRUE),OR(NOT(IFERROR(LEN(LOWER(TRIM(SUBSTITUTE(SUBSTITUTE(E35," "," ")," "," "))))&gt;0,TRUE)),ISNUMBER(E35)))</formula1>
    </dataValidation>
    <dataValidation sqref="E38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OR(NOT(TRUE),IFERROR(OR(LOWER(TRIM(SUBSTITUTE(SUBSTITUTE(E38," "," ")," "," ")))="",LOWER(TRIM(SUBSTITUTE(SUBSTITUTE(E38," "," ")," "," ")))="да",LOWER(TRIM(SUBSTITUTE(SUBSTITUTE(E38," "," ")," "," ")))="нет"),FALSE))</formula1>
    </dataValidation>
    <dataValidation sqref="E39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OR(NOT(TRUE),IFERROR(OR(LOWER(TRIM(SUBSTITUTE(SUBSTITUTE(E39," "," ")," "," ")))="",LOWER(TRIM(SUBSTITUTE(SUBSTITUTE(E39," "," ")," "," ")))="да",LOWER(TRIM(SUBSTITUTE(SUBSTITUTE(E39," "," ")," "," ")))="нет"),FALSE))</formula1>
    </dataValidation>
    <dataValidation sqref="E40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OR(NOT(TRUE),IFERROR(OR(LOWER(TRIM(SUBSTITUTE(SUBSTITUTE(E40," "," ")," "," ")))="",LOWER(TRIM(SUBSTITUTE(SUBSTITUTE(E40," "," ")," "," ")))="да",LOWER(TRIM(SUBSTITUTE(SUBSTITUTE(E40," "," ")," "," ")))="нет"),FALSE))</formula1>
    </dataValidation>
    <dataValidation sqref="E41" showDropDown="0" showInputMessage="0" showErrorMessage="1" allowBlank="1" errorTitle="Проверьте ответ" error="Выберите вариант из списка либо очистите поле." type="list" errorStyle="stop">
      <formula1>"Экоролл,K-FLEX,Другое"</formula1>
    </dataValidation>
  </dataValidations>
  <printOptions horizontalCentered="1" headings="0" gridLines="0"/>
  <pageMargins left="0.3937007874015748" right="0.3937007874015748" top="0.4724409448818898" bottom="0.984251968503937" header="0.2362204724409449" footer="0.2755905511811024"/>
  <pageSetup orientation="portrait" paperSize="9" scale="100"/>
  <headerFooter differentOddEven="0" differentFirst="0">
    <oddHeader/>
    <oddFooter>&amp;L&amp;"Arial"&amp;9 &amp;A&amp;C&amp;"Arial"&amp;10 ООО «ЭНЕРГОЭФФЕКТ»  •  +7 800 444-07-66
sales@ee-don.ru  •  www.energoeffekt-rostov.ru
344113, Ростов-на-Дону, б-р Комарова, 28/2, офис 319.&amp;R&amp;"Arial"&amp;9 Страница &amp;P из &amp;N</oddFooter>
    <evenHeader/>
    <evenFooter/>
    <firstHeader/>
    <firstFooter/>
  </headerFooter>
  <rowBreaks count="1" manualBreakCount="1">
    <brk id="30" min="0" max="16383" man="1"/>
  </rowBreaks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autoPageBreaks="0" fitToPage="0"/>
  </sheetPr>
  <dimension ref="A1:K37"/>
  <sheetViews>
    <sheetView showGridLines="0" view="normal" zoomScale="100" workbookViewId="0">
      <selection activeCell="A1" sqref="A1"/>
    </sheetView>
  </sheetViews>
  <sheetFormatPr baseColWidth="8" defaultRowHeight="15"/>
  <cols>
    <col width="11.5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hidden="1" width="13" customWidth="1" min="10" max="10"/>
    <col hidden="1" width="13" customWidth="1" min="11" max="11"/>
  </cols>
  <sheetData>
    <row r="1" ht="16" customHeight="1">
      <c r="A1" s="1" t="inlineStr">
        <is>
          <t>ООО «ЭНЕРГОЭФФЕКТ»</t>
        </is>
      </c>
      <c r="J1" t="inlineStr">
        <is>
          <t>enabled</t>
        </is>
      </c>
      <c r="K1">
        <f>IFERROR(LOWER(TRIM(SUBSTITUTE(SUBSTITUTE('Общие данные'!$E$15," "," ")," "," ")))="да",FALSE)</f>
        <v/>
      </c>
    </row>
    <row r="2" ht="24" customHeight="1">
      <c r="A2" s="2" t="inlineStr">
        <is>
          <t>БТП • Отопление</t>
        </is>
      </c>
      <c r="J2" t="inlineStr">
        <is>
          <t>format_connection</t>
        </is>
      </c>
      <c r="K2">
        <f>IFERROR(OR(LOWER(TRIM(SUBSTITUTE(SUBSTITUTE(E8," "," ")," "," ")))="",LOWER(TRIM(SUBSTITUTE(SUBSTITUTE(E8," "," ")," "," ")))="зависимое",LOWER(TRIM(SUBSTITUTE(SUBSTITUTE(E8," "," ")," "," ")))="независимое",LOWER(TRIM(SUBSTITUTE(SUBSTITUTE(E8," "," ")," "," ")))="прямое"),FALSE)</f>
        <v/>
      </c>
    </row>
    <row r="3" ht="16" customHeight="1">
      <c r="A3" s="3" t="inlineStr">
        <is>
          <t>Включение раздела задаётся на вкладке «Общие данные». Ответы при переключении сохраняются.</t>
        </is>
      </c>
      <c r="J3" t="inlineStr">
        <is>
          <t>format_power</t>
        </is>
      </c>
      <c r="K3">
        <f>OR(NOT(IFERROR(LEN(LOWER(TRIM(SUBSTITUTE(SUBSTITUTE(E10," "," ")," "," "))))&gt;0,TRUE)),ISNUMBER(E10))</f>
        <v/>
      </c>
    </row>
    <row r="4" ht="28" customHeight="1">
      <c r="A4" s="3" t="inlineStr">
        <is>
          <t>Жёлтый фон — обязательное поле или группа; условия — рядом.
Ошибка — красная рамка и текстовое предупреждение; остальные ответы необязательные.</t>
        </is>
      </c>
      <c r="J4" t="inlineStr">
        <is>
          <t>format_power_unit</t>
        </is>
      </c>
      <c r="K4">
        <f>IFERROR(OR(LOWER(TRIM(SUBSTITUTE(SUBSTITUTE(G10," "," ")," "," ")))="",LOWER(TRIM(SUBSTITUTE(SUBSTITUTE(G10," "," ")," "," ")))="квт",LOWER(TRIM(SUBSTITUTE(SUBSTITUTE(G10," "," ")," "," ")))="гкал/ч"),FALSE)</f>
        <v/>
      </c>
    </row>
    <row r="5" ht="4" customHeight="1">
      <c r="A5" s="4" t="n"/>
      <c r="B5" s="4" t="n"/>
      <c r="C5" s="4" t="n"/>
      <c r="D5" s="4" t="n"/>
      <c r="E5" s="4" t="n"/>
      <c r="F5" s="4" t="n"/>
      <c r="G5" s="4" t="n"/>
      <c r="H5" s="4" t="n"/>
      <c r="J5" t="inlineStr">
        <is>
          <t>unit_power</t>
        </is>
      </c>
      <c r="K5">
        <f>OR(NOT(IFERROR(LEN(LOWER(TRIM(SUBSTITUTE(SUBSTITUTE(E10," "," ")," "," "))))&gt;0,TRUE)),IFERROR(OR(LOWER(TRIM(SUBSTITUTE(SUBSTITUTE(G10," "," ")," "," ")))="квт",LOWER(TRIM(SUBSTITUTE(SUBSTITUTE(G10," "," ")," "," ")))="гкал/ч"),FALSE))</f>
        <v/>
      </c>
    </row>
    <row r="6" ht="28" customHeight="1">
      <c r="A6" s="4" t="inlineStr">
        <is>
          <t>Уточнение наименования системы</t>
        </is>
      </c>
      <c r="E6" s="7" t="n"/>
      <c r="F6" s="8" t="n"/>
      <c r="G6" s="8" t="n"/>
      <c r="H6" s="9" t="n"/>
      <c r="J6" t="inlineStr">
        <is>
          <t>format_supply_temp</t>
        </is>
      </c>
      <c r="K6">
        <f>OR(NOT(IFERROR(LEN(LOWER(TRIM(SUBSTITUTE(SUBSTITUTE(E12," "," ")," "," "))))&gt;0,TRUE)),ISNUMBER(E12))</f>
        <v/>
      </c>
    </row>
    <row r="7" ht="20" customHeight="1">
      <c r="A7" s="5" t="inlineStr">
        <is>
          <t>1. Основные параметры системы</t>
        </is>
      </c>
      <c r="B7" s="6" t="n"/>
      <c r="C7" s="6" t="n"/>
      <c r="D7" s="6" t="n"/>
      <c r="E7" s="6" t="n"/>
      <c r="F7" s="6" t="n"/>
      <c r="G7" s="6" t="n"/>
      <c r="H7" s="6" t="n"/>
      <c r="J7" t="inlineStr">
        <is>
          <t>format_return_temp</t>
        </is>
      </c>
      <c r="K7">
        <f>OR(NOT(IFERROR(LEN(LOWER(TRIM(SUBSTITUTE(SUBSTITUTE(E13," "," ")," "," "))))&gt;0,TRUE)),ISNUMBER(E13))</f>
        <v/>
      </c>
    </row>
    <row r="8" ht="32" customHeight="1">
      <c r="A8" s="11" t="inlineStr">
        <is>
          <t>Подключение
Обязательно во включённом разделе</t>
        </is>
      </c>
      <c r="E8" s="7" t="n"/>
      <c r="F8" s="8" t="n"/>
      <c r="G8" s="8" t="n"/>
      <c r="H8" s="9" t="n"/>
      <c r="J8" t="inlineStr">
        <is>
          <t>format_height</t>
        </is>
      </c>
      <c r="K8">
        <f>OR(NOT(IFERROR(LEN(LOWER(TRIM(SUBSTITUTE(SUBSTITUTE(E14," "," ")," "," "))))&gt;0,TRUE)),ISNUMBER(E14))</f>
        <v/>
      </c>
    </row>
    <row r="9" ht="16" customHeight="1">
      <c r="A9" s="3" t="inlineStr">
        <is>
          <t>Варианты: Зависимое / Независимое / Прямое.</t>
        </is>
      </c>
      <c r="J9" t="inlineStr">
        <is>
          <t>format_resistance</t>
        </is>
      </c>
      <c r="K9">
        <f>OR(NOT(IFERROR(LEN(LOWER(TRIM(SUBSTITUTE(SUBSTITUTE(E15," "," ")," "," "))))&gt;0,TRUE)),ISNUMBER(E15))</f>
        <v/>
      </c>
    </row>
    <row r="10" ht="32" customHeight="1">
      <c r="A10" s="11" t="inlineStr">
        <is>
          <t>Мощность системы; кВт / Гкал/ч
Обязательно во включённом разделе</t>
        </is>
      </c>
      <c r="E10" s="17" t="n"/>
      <c r="F10" s="9" t="n"/>
      <c r="G10" s="7" t="n"/>
      <c r="H10" s="9" t="n"/>
      <c r="J10" t="inlineStr">
        <is>
          <t>format_max_pressure</t>
        </is>
      </c>
      <c r="K10">
        <f>OR(NOT(IFERROR(LEN(LOWER(TRIM(SUBSTITUTE(SUBSTITUTE(E16," "," ")," "," "))))&gt;0,TRUE)),ISNUMBER(E16))</f>
        <v/>
      </c>
    </row>
    <row r="11" ht="16" customHeight="1">
      <c r="A11" s="3" t="inlineStr">
        <is>
          <t>Одно значение и одна единица. При смене единицы пересчитайте число вручную.</t>
        </is>
      </c>
      <c r="J11" t="inlineStr">
        <is>
          <t>format_volume</t>
        </is>
      </c>
      <c r="K11">
        <f>OR(NOT(IFERROR(LEN(LOWER(TRIM(SUBSTITUTE(SUBSTITUTE(E17," "," ")," "," "))))&gt;0,TRUE)),ISNUMBER(E17))</f>
        <v/>
      </c>
    </row>
    <row r="12" ht="28" customHeight="1">
      <c r="A12" s="11" t="inlineStr">
        <is>
          <t>Температура подачи
Обязательно во включённом разделе</t>
        </is>
      </c>
      <c r="E12" s="17" t="n"/>
      <c r="F12" s="9" t="n"/>
      <c r="G12" s="16" t="inlineStr">
        <is>
          <t>°C</t>
        </is>
      </c>
      <c r="J12" t="inlineStr">
        <is>
          <t>format_volume_unit</t>
        </is>
      </c>
      <c r="K12">
        <f>IFERROR(OR(LOWER(TRIM(SUBSTITUTE(SUBSTITUTE(G17," "," ")," "," ")))="",LOWER(TRIM(SUBSTITUTE(SUBSTITUTE(G17," "," ")," "," ")))="л",LOWER(TRIM(SUBSTITUTE(SUBSTITUTE(G17," "," ")," "," ")))="м³"),FALSE)</f>
        <v/>
      </c>
    </row>
    <row r="13" ht="28" customHeight="1">
      <c r="A13" s="11" t="inlineStr">
        <is>
          <t>Температура обратки
Обязательно во включённом разделе</t>
        </is>
      </c>
      <c r="E13" s="17" t="n"/>
      <c r="F13" s="9" t="n"/>
      <c r="G13" s="16" t="inlineStr">
        <is>
          <t>°C</t>
        </is>
      </c>
      <c r="J13" t="inlineStr">
        <is>
          <t>unit_volume</t>
        </is>
      </c>
      <c r="K13">
        <f>OR(NOT(IFERROR(LEN(LOWER(TRIM(SUBSTITUTE(SUBSTITUTE(E17," "," ")," "," "))))&gt;0,TRUE)),IFERROR(OR(LOWER(TRIM(SUBSTITUTE(SUBSTITUTE(G17," "," ")," "," ")))="л",LOWER(TRIM(SUBSTITUTE(SUBSTITUTE(G17," "," ")," "," ")))="м³"),FALSE))</f>
        <v/>
      </c>
    </row>
    <row r="14" ht="28" customHeight="1">
      <c r="A14" s="11" t="inlineStr">
        <is>
          <t>Высота системы
Обязательно во включённом разделе</t>
        </is>
      </c>
      <c r="E14" s="17" t="n"/>
      <c r="F14" s="9" t="n"/>
      <c r="G14" s="16" t="inlineStr">
        <is>
          <t>м</t>
        </is>
      </c>
      <c r="J14" t="inlineStr">
        <is>
          <t>format_pumps</t>
        </is>
      </c>
      <c r="K14">
        <f>IFERROR(OR(LOWER(TRIM(SUBSTITUTE(SUBSTITUTE(E19," "," ")," "," ")))="",LOWER(TRIM(SUBSTITUTE(SUBSTITUTE(E19," "," ")," "," ")))="один установленный",LOWER(TRIM(SUBSTITUTE(SUBSTITUTE(E19," "," ")," "," ")))="один установленный + резервный на склад заказчика",LOWER(TRIM(SUBSTITUTE(SUBSTITUTE(E19," "," ")," "," ")))="два установленных: рабочий/резервный"),FALSE)</f>
        <v/>
      </c>
    </row>
    <row r="15" ht="24" customHeight="1">
      <c r="A15" s="4" t="inlineStr">
        <is>
          <t>Гидравлическое сопротивление</t>
        </is>
      </c>
      <c r="E15" s="17" t="n"/>
      <c r="F15" s="9" t="n"/>
      <c r="G15" s="16" t="inlineStr">
        <is>
          <t>м вод. ст.</t>
        </is>
      </c>
      <c r="J15" t="inlineStr">
        <is>
          <t>installed_pumps</t>
        </is>
      </c>
      <c r="K15">
        <f>IF(IFERROR(LOWER(TRIM(SUBSTITUTE(SUBSTITUTE(E19," "," ")," "," ")))="два установленных: рабочий/резервный",FALSE),2,IF(OR(IFERROR(LOWER(TRIM(SUBSTITUTE(SUBSTITUTE(E19," "," ")," "," ")))="один установленный",FALSE),IFERROR(LOWER(TRIM(SUBSTITUTE(SUBSTITUTE(E19," "," ")," "," ")))="один установленный + резервный на склад заказчика",FALSE)),1,0))</f>
        <v/>
      </c>
    </row>
    <row r="16" ht="24" customHeight="1">
      <c r="A16" s="4" t="inlineStr">
        <is>
          <t>Максимальное давление</t>
        </is>
      </c>
      <c r="E16" s="17" t="n"/>
      <c r="F16" s="9" t="n"/>
      <c r="G16" s="16" t="inlineStr">
        <is>
          <t>бар</t>
        </is>
      </c>
      <c r="J16" t="inlineStr">
        <is>
          <t>format_frequency</t>
        </is>
      </c>
      <c r="K16">
        <f>IFERROR(OR(LOWER(TRIM(SUBSTITUTE(SUBSTITUTE(E21," "," ")," "," ")))="",LOWER(TRIM(SUBSTITUTE(SUBSTITUTE(E21," "," ")," "," ")))="да",LOWER(TRIM(SUBSTITUTE(SUBSTITUTE(E21," "," ")," "," ")))="нет"),FALSE)</f>
        <v/>
      </c>
    </row>
    <row r="17" ht="24" customHeight="1">
      <c r="A17" s="4" t="inlineStr">
        <is>
          <t>Объём системы; л / м³</t>
        </is>
      </c>
      <c r="E17" s="17" t="n"/>
      <c r="F17" s="9" t="n"/>
      <c r="G17" s="7" t="n"/>
      <c r="H17" s="9" t="n"/>
      <c r="J17" t="inlineStr">
        <is>
          <t>to_applicable</t>
        </is>
      </c>
      <c r="K17">
        <f>AND($K$1,IFERROR(LOWER(TRIM(SUBSTITUTE(SUBSTITUTE(E8," "," ")," "," ")))="независимое",FALSE))</f>
        <v/>
      </c>
    </row>
    <row r="18" ht="20" customHeight="1">
      <c r="A18" s="5" t="inlineStr">
        <is>
          <t>2. Циркуляционные насосы</t>
        </is>
      </c>
      <c r="B18" s="6" t="n"/>
      <c r="C18" s="6" t="n"/>
      <c r="D18" s="6" t="n"/>
      <c r="E18" s="6" t="n"/>
      <c r="F18" s="6" t="n"/>
      <c r="G18" s="6" t="n"/>
      <c r="H18" s="6" t="n"/>
      <c r="J18" t="inlineStr">
        <is>
          <t>format_to_reserve</t>
        </is>
      </c>
      <c r="K18">
        <f>IFERROR(OR(LOWER(TRIM(SUBSTITUTE(SUBSTITUTE(E25," "," ")," "," ")))="",LOWER(TRIM(SUBSTITUTE(SUBSTITUTE(E25," "," ")," "," ")))="да",LOWER(TRIM(SUBSTITUTE(SUBSTITUTE(E25," "," ")," "," ")))="нет"),FALSE)</f>
        <v/>
      </c>
    </row>
    <row r="19" ht="32" customHeight="1">
      <c r="A19" s="11" t="inlineStr">
        <is>
          <t>Выбор насосов
Обязательно во включённом разделе</t>
        </is>
      </c>
      <c r="E19" s="7" t="n"/>
      <c r="F19" s="8" t="n"/>
      <c r="G19" s="8" t="n"/>
      <c r="H19" s="9" t="n"/>
      <c r="J19" t="inlineStr">
        <is>
          <t>two_to</t>
        </is>
      </c>
      <c r="K19">
        <f>AND($K$17,IFERROR(LOWER(TRIM(SUBSTITUTE(SUBSTITUTE(E25," "," ")," "," ")))="да",FALSE))</f>
        <v/>
      </c>
    </row>
    <row r="20" ht="28" customHeight="1">
      <c r="A20" s="3" t="inlineStr">
        <is>
          <t>Один установленный / один установленный + резервный на склад заказчика /
два установленных: рабочий/резервный. Складской резерв не считается установленным.</t>
        </is>
      </c>
      <c r="J20" t="inlineStr">
        <is>
          <t>installed_to</t>
        </is>
      </c>
      <c r="K20">
        <f>IF($K$17,IF(IFERROR(LOWER(TRIM(SUBSTITUTE(SUBSTITUTE(E25," "," ")," "," ")))="да",FALSE),2,IF(IFERROR(LOWER(TRIM(SUBSTITUTE(SUBSTITUTE(E25," "," ")," "," ")))="нет",FALSE),1,0)),0)</f>
        <v/>
      </c>
    </row>
    <row r="21" ht="28" customHeight="1">
      <c r="A21" s="4" t="inlineStr">
        <is>
          <t>Частотное регулирование
Необязательно; Да / Нет</t>
        </is>
      </c>
      <c r="E21" s="7" t="n"/>
      <c r="F21" s="8" t="n"/>
      <c r="G21" s="8" t="n"/>
      <c r="H21" s="9" t="n"/>
      <c r="J21" t="inlineStr">
        <is>
          <t>format_to_percent</t>
        </is>
      </c>
      <c r="K21">
        <f>IFERROR(OR(NOT(IFERROR(LEN(LOWER(TRIM(SUBSTITUTE(SUBSTITUTE(E27," "," ")," "," "))))&gt;0,TRUE)),AND(ISNUMBER(E27),E27&gt;=50,E27&lt;=100)),FALSE)</f>
        <v/>
      </c>
    </row>
    <row r="22" ht="4" customHeight="1">
      <c r="A22" s="4" t="n"/>
      <c r="B22" s="4" t="n"/>
      <c r="C22" s="4" t="n"/>
      <c r="D22" s="4" t="n"/>
      <c r="E22" s="4" t="n"/>
      <c r="F22" s="4" t="n"/>
      <c r="G22" s="4" t="n"/>
      <c r="H22" s="4" t="n"/>
      <c r="J22" t="inlineStr">
        <is>
          <t>format_feed_reserve</t>
        </is>
      </c>
      <c r="K22">
        <f>IFERROR(OR(LOWER(TRIM(SUBSTITUTE(SUBSTITUTE(E29," "," ")," "," ")))="",LOWER(TRIM(SUBSTITUTE(SUBSTITUTE(E29," "," ")," "," ")))="да",LOWER(TRIM(SUBSTITUTE(SUBSTITUTE(E29," "," ")," "," ")))="нет"),FALSE)</f>
        <v/>
      </c>
    </row>
    <row r="23" ht="20" customHeight="1">
      <c r="A23" s="5" t="inlineStr">
        <is>
          <t>3. Подключение и теплообменники</t>
        </is>
      </c>
      <c r="B23" s="6" t="n"/>
      <c r="C23" s="6" t="n"/>
      <c r="D23" s="6" t="n"/>
      <c r="E23" s="6" t="n"/>
      <c r="F23" s="6" t="n"/>
      <c r="G23" s="6" t="n"/>
      <c r="H23" s="6" t="n"/>
      <c r="J23" t="inlineStr">
        <is>
          <t>format_pressure_regulator</t>
        </is>
      </c>
      <c r="K23">
        <f>IFERROR(OR(LOWER(TRIM(SUBSTITUTE(SUBSTITUTE(E31," "," ")," "," ")))="",LOWER(TRIM(SUBSTITUTE(SUBSTITUTE(E31," "," ")," "," ")))="да",LOWER(TRIM(SUBSTITUTE(SUBSTITUTE(E31," "," ")," "," ")))="нет"),FALSE)</f>
        <v/>
      </c>
    </row>
    <row r="24" ht="28" customHeight="1">
      <c r="A24" s="3" t="inlineStr">
        <is>
          <t>Параметры ТО и подпиточного насоса применимы только при независимом подключении.</t>
        </is>
      </c>
      <c r="J24" t="inlineStr">
        <is>
          <t>format_dispatching</t>
        </is>
      </c>
      <c r="K24">
        <f>IFERROR(OR(LOWER(TRIM(SUBSTITUTE(SUBSTITUTE(E32," "," ")," "," ")))="",LOWER(TRIM(SUBSTITUTE(SUBSTITUTE(E32," "," ")," "," ")))="да",LOWER(TRIM(SUBSTITUTE(SUBSTITUTE(E32," "," ")," "," ")))="нет"),FALSE)</f>
        <v/>
      </c>
    </row>
    <row r="25" ht="30" customHeight="1">
      <c r="A25" s="4" t="inlineStr">
        <is>
          <t>Резервирование ТО
Необязательно; Да / Нет</t>
        </is>
      </c>
      <c r="E25" s="7" t="n"/>
      <c r="F25" s="8" t="n"/>
      <c r="G25" s="8" t="n"/>
      <c r="H25" s="9" t="n"/>
      <c r="J25" t="inlineStr">
        <is>
          <t>format_meter</t>
        </is>
      </c>
      <c r="K25">
        <f>IFERROR(OR(LOWER(TRIM(SUBSTITUTE(SUBSTITUTE(E33," "," ")," "," ")))="",LOWER(TRIM(SUBSTITUTE(SUBSTITUTE(E33," "," ")," "," ")))="да",LOWER(TRIM(SUBSTITUTE(SUBSTITUTE(E33," "," ")," "," ")))="нет"),FALSE)</f>
        <v/>
      </c>
    </row>
    <row r="26" ht="16" customHeight="1">
      <c r="A26" s="3" t="inlineStr">
        <is>
          <t>Нет — один ТО; Да — два ТО с одинаковым выбранным процентом нагрузки.</t>
        </is>
      </c>
      <c r="J26" t="inlineStr">
        <is>
          <t>local_ready</t>
        </is>
      </c>
      <c r="K26">
        <f>AND(OR(NOT($K$1),IFERROR(OR(LOWER(TRIM(SUBSTITUTE(SUBSTITUTE(E8," "," ")," "," ")))="зависимое",LOWER(TRIM(SUBSTITUTE(SUBSTITUTE(E8," "," ")," "," ")))="независимое",LOWER(TRIM(SUBSTITUTE(SUBSTITUTE(E8," "," ")," "," ")))="прямое"),FALSE)),OR(NOT($K$1),ISNUMBER(E10)),OR(NOT($K$1),IFERROR(OR(LOWER(TRIM(SUBSTITUTE(SUBSTITUTE(G10," "," ")," "," ")))="квт",LOWER(TRIM(SUBSTITUTE(SUBSTITUTE(G10," "," ")," "," ")))="гкал/ч"),FALSE)),OR(NOT($K$1),ISNUMBER(E12)),OR(NOT($K$1),ISNUMBER(E13)),OR(NOT($K$1),ISNUMBER(E14)),OR(NOT($K$1),IFERROR(OR(LOWER(TRIM(SUBSTITUTE(SUBSTITUTE(E19," "," ")," "," ")))="один установленный",LOWER(TRIM(SUBSTITUTE(SUBSTITUTE(E19," "," ")," "," ")))="один установленный + резервный на склад заказчика",LOWER(TRIM(SUBSTITUTE(SUBSTITUTE(E19," "," ")," "," ")))="два установленных: рабочий/резервный"),FALSE)),OR(NOT($K$19),ISNUMBER(E27)),OR(NOT($K$1),$K$2),OR(NOT($K$1),$K$3),OR(NOT($K$1),$K$4),OR(NOT($K$1),$K$5),OR(NOT($K$1),$K$6),OR(NOT($K$1),$K$7),OR(NOT($K$1),$K$8),OR(NOT($K$1),$K$9),OR(NOT($K$1),$K$10),OR(NOT($K$1),$K$11),OR(NOT($K$1),$K$12),OR(NOT($K$1),$K$13),OR(NOT($K$1),$K$14),OR(NOT($K$1),$K$16),OR(NOT($K$17),$K$18),OR(NOT($K$19),$K$21),OR(NOT($K$17),$K$22),OR(NOT($K$1),$K$23),OR(NOT($K$1),$K$24),OR(NOT($K$1),$K$25))</f>
        <v/>
      </c>
    </row>
    <row r="27" ht="32" customHeight="1">
      <c r="A27" s="11" t="inlineStr">
        <is>
          <t>Доля нагрузки каждого ТО
При «Да» — обязательно; от 50 до 100%</t>
        </is>
      </c>
      <c r="E27" s="17" t="n"/>
      <c r="F27" s="9" t="n"/>
      <c r="G27" s="16" t="inlineStr">
        <is>
          <t>%</t>
        </is>
      </c>
      <c r="J27" t="inlineStr">
        <is>
          <t>ready</t>
        </is>
      </c>
      <c r="K27">
        <f>OR(NOT($K$1),$K$26)</f>
        <v/>
      </c>
    </row>
    <row r="28" ht="16" customHeight="1">
      <c r="A28" s="3" t="inlineStr">
        <is>
          <t>Например, 70% — два ТО, каждый на 70% нагрузки системы.</t>
        </is>
      </c>
    </row>
    <row r="29" ht="30" customHeight="1">
      <c r="A29" s="4" t="inlineStr">
        <is>
          <t>Резерв подпиточного насоса
Только независимое подключение; Да / Нет</t>
        </is>
      </c>
      <c r="E29" s="7" t="n"/>
      <c r="F29" s="8" t="n"/>
      <c r="G29" s="8" t="n"/>
      <c r="H29" s="9" t="n"/>
    </row>
    <row r="30" ht="20" customHeight="1">
      <c r="A30" s="5" t="inlineStr">
        <is>
          <t>4. Дополнительная комплектация — необязательно</t>
        </is>
      </c>
      <c r="B30" s="6" t="n"/>
      <c r="C30" s="6" t="n"/>
      <c r="D30" s="6" t="n"/>
      <c r="E30" s="6" t="n"/>
      <c r="F30" s="6" t="n"/>
      <c r="G30" s="6" t="n"/>
      <c r="H30" s="6" t="n"/>
    </row>
    <row r="31" ht="28" customHeight="1">
      <c r="A31" s="4" t="inlineStr">
        <is>
          <t>Регулятор перепада давления
Да / Нет</t>
        </is>
      </c>
      <c r="E31" s="7" t="n"/>
      <c r="F31" s="8" t="n"/>
      <c r="G31" s="8" t="n"/>
      <c r="H31" s="9" t="n"/>
    </row>
    <row r="32" ht="28" customHeight="1">
      <c r="A32" s="4" t="inlineStr">
        <is>
          <t>Система диспетчеризации
Да / Нет</t>
        </is>
      </c>
      <c r="E32" s="7" t="n"/>
      <c r="F32" s="8" t="n"/>
      <c r="G32" s="8" t="n"/>
      <c r="H32" s="9" t="n"/>
    </row>
    <row r="33" ht="28" customHeight="1">
      <c r="A33" s="4" t="inlineStr">
        <is>
          <t>Узел учёта
Да / Нет</t>
        </is>
      </c>
      <c r="E33" s="7" t="n"/>
      <c r="F33" s="8" t="n"/>
      <c r="G33" s="8" t="n"/>
      <c r="H33" s="9" t="n"/>
    </row>
    <row r="34" ht="20" customHeight="1">
      <c r="A34" s="5" t="inlineStr">
        <is>
          <t>Примечание системы</t>
        </is>
      </c>
      <c r="B34" s="6" t="n"/>
      <c r="C34" s="6" t="n"/>
      <c r="D34" s="6" t="n"/>
      <c r="E34" s="6" t="n"/>
      <c r="F34" s="6" t="n"/>
      <c r="G34" s="6" t="n"/>
      <c r="H34" s="6" t="n"/>
    </row>
    <row r="35" ht="24" customHeight="1">
      <c r="A35" s="18" t="n"/>
      <c r="B35" s="19" t="n"/>
      <c r="C35" s="19" t="n"/>
      <c r="D35" s="19" t="n"/>
      <c r="E35" s="19" t="n"/>
      <c r="F35" s="19" t="n"/>
      <c r="G35" s="19" t="n"/>
      <c r="H35" s="20" t="n"/>
    </row>
    <row r="36" ht="24" customHeight="1">
      <c r="A36" s="21" t="n"/>
      <c r="B36" s="22" t="n"/>
      <c r="C36" s="22" t="n"/>
      <c r="D36" s="22" t="n"/>
      <c r="E36" s="22" t="n"/>
      <c r="F36" s="22" t="n"/>
      <c r="G36" s="22" t="n"/>
      <c r="H36" s="23" t="n"/>
    </row>
    <row r="37" ht="28" customHeight="1">
      <c r="A37" s="28">
        <f>IF(AND($K$1,NOT($K$26)),"ВНИМАНИЕ: проверьте обязательные и отмеченные ответы раздела.","")</f>
        <v/>
      </c>
    </row>
  </sheetData>
  <mergeCells count="59">
    <mergeCell ref="A9:H9"/>
    <mergeCell ref="E12:F12"/>
    <mergeCell ref="A17:D17"/>
    <mergeCell ref="G12:H12"/>
    <mergeCell ref="A8:D8"/>
    <mergeCell ref="A30:H30"/>
    <mergeCell ref="A24:H24"/>
    <mergeCell ref="G27:H27"/>
    <mergeCell ref="A29:D29"/>
    <mergeCell ref="A11:H11"/>
    <mergeCell ref="E14:F14"/>
    <mergeCell ref="A19:D19"/>
    <mergeCell ref="A1:H1"/>
    <mergeCell ref="E25:H25"/>
    <mergeCell ref="A10:D10"/>
    <mergeCell ref="E17:F17"/>
    <mergeCell ref="E32:H32"/>
    <mergeCell ref="G17:H17"/>
    <mergeCell ref="A13:D13"/>
    <mergeCell ref="A31:D31"/>
    <mergeCell ref="A7:H7"/>
    <mergeCell ref="E10:F10"/>
    <mergeCell ref="G10:H10"/>
    <mergeCell ref="E21:H21"/>
    <mergeCell ref="A15:D15"/>
    <mergeCell ref="E13:F13"/>
    <mergeCell ref="G13:H13"/>
    <mergeCell ref="E33:H33"/>
    <mergeCell ref="A37:H37"/>
    <mergeCell ref="A35:H36"/>
    <mergeCell ref="A18:H18"/>
    <mergeCell ref="A3:H3"/>
    <mergeCell ref="A26:H26"/>
    <mergeCell ref="A6:D6"/>
    <mergeCell ref="E8:H8"/>
    <mergeCell ref="E15:F15"/>
    <mergeCell ref="G15:H15"/>
    <mergeCell ref="A2:H2"/>
    <mergeCell ref="E27:F27"/>
    <mergeCell ref="A25:D25"/>
    <mergeCell ref="G14:H14"/>
    <mergeCell ref="E29:H29"/>
    <mergeCell ref="A16:D16"/>
    <mergeCell ref="E19:H19"/>
    <mergeCell ref="A23:H23"/>
    <mergeCell ref="A4:H4"/>
    <mergeCell ref="A27:D27"/>
    <mergeCell ref="E16:F16"/>
    <mergeCell ref="E31:H31"/>
    <mergeCell ref="G16:H16"/>
    <mergeCell ref="A12:D12"/>
    <mergeCell ref="A20:H20"/>
    <mergeCell ref="A21:D21"/>
    <mergeCell ref="E6:H6"/>
    <mergeCell ref="A28:H28"/>
    <mergeCell ref="A33:D33"/>
    <mergeCell ref="A32:D32"/>
    <mergeCell ref="A14:D14"/>
    <mergeCell ref="A34:H34"/>
  </mergeCells>
  <conditionalFormatting sqref="E8:H8">
    <cfRule type="expression" priority="1" dxfId="0" stopIfTrue="1">
      <formula>AND($K$1,NOT($K$2))</formula>
    </cfRule>
    <cfRule type="expression" priority="10002" dxfId="1" stopIfTrue="0">
      <formula>$K$1</formula>
    </cfRule>
  </conditionalFormatting>
  <conditionalFormatting sqref="E10:F10">
    <cfRule type="expression" priority="3" dxfId="0" stopIfTrue="1">
      <formula>AND($K$1,NOT($K$3))</formula>
    </cfRule>
    <cfRule type="expression" priority="10004" dxfId="1" stopIfTrue="0">
      <formula>$K$1</formula>
    </cfRule>
  </conditionalFormatting>
  <conditionalFormatting sqref="G10:H10">
    <cfRule type="expression" priority="5" dxfId="0" stopIfTrue="1">
      <formula>AND($K$1,NOT($K$4))</formula>
    </cfRule>
    <cfRule type="expression" priority="10006" dxfId="1" stopIfTrue="0">
      <formula>$K$1</formula>
    </cfRule>
    <cfRule type="expression" priority="7" dxfId="0" stopIfTrue="1">
      <formula>AND($K$1,NOT($K$5))</formula>
    </cfRule>
  </conditionalFormatting>
  <conditionalFormatting sqref="E12:F12">
    <cfRule type="expression" priority="8" dxfId="0" stopIfTrue="1">
      <formula>AND($K$1,NOT($K$6))</formula>
    </cfRule>
    <cfRule type="expression" priority="10009" dxfId="1" stopIfTrue="0">
      <formula>$K$1</formula>
    </cfRule>
  </conditionalFormatting>
  <conditionalFormatting sqref="E13:F13">
    <cfRule type="expression" priority="10" dxfId="0" stopIfTrue="1">
      <formula>AND($K$1,NOT($K$7))</formula>
    </cfRule>
    <cfRule type="expression" priority="10011" dxfId="1" stopIfTrue="0">
      <formula>$K$1</formula>
    </cfRule>
  </conditionalFormatting>
  <conditionalFormatting sqref="E14:F14">
    <cfRule type="expression" priority="12" dxfId="0" stopIfTrue="1">
      <formula>AND($K$1,NOT($K$8))</formula>
    </cfRule>
    <cfRule type="expression" priority="10013" dxfId="1" stopIfTrue="0">
      <formula>$K$1</formula>
    </cfRule>
  </conditionalFormatting>
  <conditionalFormatting sqref="E15:F15">
    <cfRule type="expression" priority="14" dxfId="0" stopIfTrue="1">
      <formula>AND($K$1,NOT($K$9))</formula>
    </cfRule>
  </conditionalFormatting>
  <conditionalFormatting sqref="E16:F16">
    <cfRule type="expression" priority="15" dxfId="0" stopIfTrue="1">
      <formula>AND($K$1,NOT($K$10))</formula>
    </cfRule>
  </conditionalFormatting>
  <conditionalFormatting sqref="E17:F17">
    <cfRule type="expression" priority="16" dxfId="0" stopIfTrue="1">
      <formula>AND($K$1,NOT($K$11))</formula>
    </cfRule>
  </conditionalFormatting>
  <conditionalFormatting sqref="G17:H17">
    <cfRule type="expression" priority="17" dxfId="0" stopIfTrue="1">
      <formula>AND($K$1,NOT($K$12))</formula>
    </cfRule>
    <cfRule type="expression" priority="18" dxfId="0" stopIfTrue="1">
      <formula>AND($K$1,NOT($K$13))</formula>
    </cfRule>
    <cfRule type="expression" priority="10019" dxfId="1" stopIfTrue="0">
      <formula>AND($K$1,IFERROR(LEN(LOWER(TRIM(SUBSTITUTE(SUBSTITUTE(E17," "," ")," "," "))))&gt;0,TRUE))</formula>
    </cfRule>
  </conditionalFormatting>
  <conditionalFormatting sqref="E19:H19">
    <cfRule type="expression" priority="20" dxfId="0" stopIfTrue="1">
      <formula>AND($K$1,NOT($K$14))</formula>
    </cfRule>
    <cfRule type="expression" priority="10021" dxfId="1" stopIfTrue="0">
      <formula>$K$1</formula>
    </cfRule>
  </conditionalFormatting>
  <conditionalFormatting sqref="E21:H21">
    <cfRule type="expression" priority="22" dxfId="0" stopIfTrue="1">
      <formula>AND($K$1,NOT($K$16))</formula>
    </cfRule>
  </conditionalFormatting>
  <conditionalFormatting sqref="E25:H25">
    <cfRule type="expression" priority="23" dxfId="0" stopIfTrue="1">
      <formula>AND($K$17,NOT($K$18))</formula>
    </cfRule>
  </conditionalFormatting>
  <conditionalFormatting sqref="E27:F27">
    <cfRule type="expression" priority="24" dxfId="0" stopIfTrue="1">
      <formula>AND($K$19,NOT($K$21))</formula>
    </cfRule>
    <cfRule type="expression" priority="10025" dxfId="1" stopIfTrue="0">
      <formula>$K$19</formula>
    </cfRule>
  </conditionalFormatting>
  <conditionalFormatting sqref="E29:H29">
    <cfRule type="expression" priority="26" dxfId="0" stopIfTrue="1">
      <formula>AND($K$17,NOT($K$22))</formula>
    </cfRule>
  </conditionalFormatting>
  <conditionalFormatting sqref="E31:H31">
    <cfRule type="expression" priority="27" dxfId="0" stopIfTrue="1">
      <formula>AND($K$1,NOT($K$23))</formula>
    </cfRule>
  </conditionalFormatting>
  <conditionalFormatting sqref="E32:H32">
    <cfRule type="expression" priority="28" dxfId="0" stopIfTrue="1">
      <formula>AND($K$1,NOT($K$24))</formula>
    </cfRule>
  </conditionalFormatting>
  <conditionalFormatting sqref="E33:H33">
    <cfRule type="expression" priority="29" dxfId="0" stopIfTrue="1">
      <formula>AND($K$1,NOT($K$25))</formula>
    </cfRule>
  </conditionalFormatting>
  <dataValidations count="18">
    <dataValidation sqref="E8" showDropDown="0" showInputMessage="0" showErrorMessage="1" allowBlank="1" errorTitle="Проверьте ответ" error="Выберите вариант из списка либо очистите поле." type="list" errorStyle="stop">
      <formula1>"Зависимое,Независимое,Прямое"</formula1>
    </dataValidation>
    <dataValidation sqref="E10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OR(NOT($K$1),OR(NOT(IFERROR(LEN(LOWER(TRIM(SUBSTITUTE(SUBSTITUTE(E10," "," ")," "," "))))&gt;0,TRUE)),ISNUMBER(E10)))</formula1>
    </dataValidation>
    <dataValidation sqref="G10" showDropDown="0" showInputMessage="0" showErrorMessage="1" allowBlank="1" errorTitle="Проверьте ответ" error="Выберите вариант из списка либо очистите поле." type="list" errorStyle="stop">
      <formula1>"кВт,Гкал/ч"</formula1>
    </dataValidation>
    <dataValidation sqref="E12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OR(NOT($K$1),OR(NOT(IFERROR(LEN(LOWER(TRIM(SUBSTITUTE(SUBSTITUTE(E12," "," ")," "," "))))&gt;0,TRUE)),ISNUMBER(E12)))</formula1>
    </dataValidation>
    <dataValidation sqref="E13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OR(NOT($K$1),OR(NOT(IFERROR(LEN(LOWER(TRIM(SUBSTITUTE(SUBSTITUTE(E13," "," ")," "," "))))&gt;0,TRUE)),ISNUMBER(E13)))</formula1>
    </dataValidation>
    <dataValidation sqref="E14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OR(NOT($K$1),OR(NOT(IFERROR(LEN(LOWER(TRIM(SUBSTITUTE(SUBSTITUTE(E14," "," ")," "," "))))&gt;0,TRUE)),ISNUMBER(E14)))</formula1>
    </dataValidation>
    <dataValidation sqref="E15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OR(NOT($K$1),OR(NOT(IFERROR(LEN(LOWER(TRIM(SUBSTITUTE(SUBSTITUTE(E15," "," ")," "," "))))&gt;0,TRUE)),ISNUMBER(E15)))</formula1>
    </dataValidation>
    <dataValidation sqref="E16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OR(NOT($K$1),OR(NOT(IFERROR(LEN(LOWER(TRIM(SUBSTITUTE(SUBSTITUTE(E16," "," ")," "," "))))&gt;0,TRUE)),ISNUMBER(E16)))</formula1>
    </dataValidation>
    <dataValidation sqref="E17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OR(NOT($K$1),OR(NOT(IFERROR(LEN(LOWER(TRIM(SUBSTITUTE(SUBSTITUTE(E17," "," ")," "," "))))&gt;0,TRUE)),ISNUMBER(E17)))</formula1>
    </dataValidation>
    <dataValidation sqref="G17" showDropDown="0" showInputMessage="0" showErrorMessage="1" allowBlank="1" errorTitle="Проверьте ответ" error="Выберите вариант из списка либо очистите поле." type="list" errorStyle="stop">
      <formula1>"л,м³"</formula1>
    </dataValidation>
    <dataValidation sqref="E19" showDropDown="0" showInputMessage="0" showErrorMessage="1" allowBlank="1" errorTitle="Проверьте ответ" error="Выберите вариант из списка либо очистите поле." type="list" errorStyle="stop">
      <formula1>"Один установленный,Один установленный + резервный на склад заказчика,Два установленных: рабочий/резервный"</formula1>
    </dataValidation>
    <dataValidation sqref="E21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OR(NOT($K$1),IFERROR(OR(LOWER(TRIM(SUBSTITUTE(SUBSTITUTE(E21," "," ")," "," ")))="",LOWER(TRIM(SUBSTITUTE(SUBSTITUTE(E21," "," ")," "," ")))="да",LOWER(TRIM(SUBSTITUTE(SUBSTITUTE(E21," "," ")," "," ")))="нет"),FALSE))</formula1>
    </dataValidation>
    <dataValidation sqref="E25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OR(NOT($K$17),IFERROR(OR(LOWER(TRIM(SUBSTITUTE(SUBSTITUTE(E25," "," ")," "," ")))="",LOWER(TRIM(SUBSTITUTE(SUBSTITUTE(E25," "," ")," "," ")))="да",LOWER(TRIM(SUBSTITUTE(SUBSTITUTE(E25," "," ")," "," ")))="нет"),FALSE))</formula1>
    </dataValidation>
    <dataValidation sqref="E27" showDropDown="0" showInputMessage="0" showErrorMessage="1" allowBlank="1" errorTitle="Проверьте ответ" error="Введите число от 50 до 100 либо очистите поле." type="custom" errorStyle="stop">
      <formula1>IFERROR(OR(E27="",AND(ISNUMBER(E27),E27&gt;=50,E27&lt;=100)),FALSE)</formula1>
    </dataValidation>
    <dataValidation sqref="E29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OR(NOT($K$17),IFERROR(OR(LOWER(TRIM(SUBSTITUTE(SUBSTITUTE(E29," "," ")," "," ")))="",LOWER(TRIM(SUBSTITUTE(SUBSTITUTE(E29," "," ")," "," ")))="да",LOWER(TRIM(SUBSTITUTE(SUBSTITUTE(E29," "," ")," "," ")))="нет"),FALSE))</formula1>
    </dataValidation>
    <dataValidation sqref="E31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OR(NOT($K$1),IFERROR(OR(LOWER(TRIM(SUBSTITUTE(SUBSTITUTE(E31," "," ")," "," ")))="",LOWER(TRIM(SUBSTITUTE(SUBSTITUTE(E31," "," ")," "," ")))="да",LOWER(TRIM(SUBSTITUTE(SUBSTITUTE(E31," "," ")," "," ")))="нет"),FALSE))</formula1>
    </dataValidation>
    <dataValidation sqref="E32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OR(NOT($K$1),IFERROR(OR(LOWER(TRIM(SUBSTITUTE(SUBSTITUTE(E32," "," ")," "," ")))="",LOWER(TRIM(SUBSTITUTE(SUBSTITUTE(E32," "," ")," "," ")))="да",LOWER(TRIM(SUBSTITUTE(SUBSTITUTE(E32," "," ")," "," ")))="нет"),FALSE))</formula1>
    </dataValidation>
    <dataValidation sqref="E33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OR(NOT($K$1),IFERROR(OR(LOWER(TRIM(SUBSTITUTE(SUBSTITUTE(E33," "," ")," "," ")))="",LOWER(TRIM(SUBSTITUTE(SUBSTITUTE(E33," "," ")," "," ")))="да",LOWER(TRIM(SUBSTITUTE(SUBSTITUTE(E33," "," ")," "," ")))="нет"),FALSE))</formula1>
    </dataValidation>
  </dataValidations>
  <printOptions horizontalCentered="1" headings="0" gridLines="0"/>
  <pageMargins left="0.3937007874015748" right="0.3937007874015748" top="0.4724409448818898" bottom="0.984251968503937" header="0.2362204724409449" footer="0.2755905511811024"/>
  <pageSetup orientation="portrait" paperSize="9" scale="100"/>
  <headerFooter differentOddEven="0" differentFirst="0">
    <oddHeader/>
    <oddFooter>&amp;L&amp;"Arial"&amp;9 &amp;A&amp;C&amp;"Arial"&amp;10 ООО «ЭНЕРГОЭФФЕКТ»  •  +7 800 444-07-66
sales@ee-don.ru  •  www.energoeffekt-rostov.ru
344113, Ростов-на-Дону, б-р Комарова, 28/2, офис 319.&amp;R&amp;"Arial"&amp;9 Страница &amp;P из &amp;N</oddFooter>
    <evenHeader/>
    <evenFooter/>
    <firstHeader/>
    <firstFooter/>
  </headerFooter>
  <rowBreaks count="1" manualBreakCount="1">
    <brk id="21" min="0" max="16383" man="1"/>
  </rowBreaks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autoPageBreaks="0" fitToPage="0"/>
  </sheetPr>
  <dimension ref="A1:K37"/>
  <sheetViews>
    <sheetView showGridLines="0" view="normal" zoomScale="100" workbookViewId="0">
      <selection activeCell="A1" sqref="A1"/>
    </sheetView>
  </sheetViews>
  <sheetFormatPr baseColWidth="8" defaultRowHeight="15"/>
  <cols>
    <col width="11.5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hidden="1" width="13" customWidth="1" min="10" max="10"/>
    <col hidden="1" width="13" customWidth="1" min="11" max="11"/>
  </cols>
  <sheetData>
    <row r="1" ht="16" customHeight="1">
      <c r="A1" s="1" t="inlineStr">
        <is>
          <t>ООО «ЭНЕРГОЭФФЕКТ»</t>
        </is>
      </c>
      <c r="J1" t="inlineStr">
        <is>
          <t>enabled</t>
        </is>
      </c>
      <c r="K1">
        <f>IFERROR(LOWER(TRIM(SUBSTITUTE(SUBSTITUTE('Общие данные'!$E$16," "," ")," "," ")))="да",FALSE)</f>
        <v/>
      </c>
    </row>
    <row r="2" ht="24" customHeight="1">
      <c r="A2" s="2" t="inlineStr">
        <is>
          <t>БТП • Вентиляция</t>
        </is>
      </c>
      <c r="J2" t="inlineStr">
        <is>
          <t>format_connection</t>
        </is>
      </c>
      <c r="K2">
        <f>IFERROR(OR(LOWER(TRIM(SUBSTITUTE(SUBSTITUTE(E8," "," ")," "," ")))="",LOWER(TRIM(SUBSTITUTE(SUBSTITUTE(E8," "," ")," "," ")))="зависимое",LOWER(TRIM(SUBSTITUTE(SUBSTITUTE(E8," "," ")," "," ")))="независимое",LOWER(TRIM(SUBSTITUTE(SUBSTITUTE(E8," "," ")," "," ")))="прямое"),FALSE)</f>
        <v/>
      </c>
    </row>
    <row r="3" ht="16" customHeight="1">
      <c r="A3" s="3" t="inlineStr">
        <is>
          <t>Включение раздела задаётся на вкладке «Общие данные». Ответы при переключении сохраняются.</t>
        </is>
      </c>
      <c r="J3" t="inlineStr">
        <is>
          <t>format_power</t>
        </is>
      </c>
      <c r="K3">
        <f>OR(NOT(IFERROR(LEN(LOWER(TRIM(SUBSTITUTE(SUBSTITUTE(E10," "," ")," "," "))))&gt;0,TRUE)),ISNUMBER(E10))</f>
        <v/>
      </c>
    </row>
    <row r="4" ht="28" customHeight="1">
      <c r="A4" s="3" t="inlineStr">
        <is>
          <t>Жёлтый фон — обязательное поле или группа; условия — рядом.
Ошибка — красная рамка и текстовое предупреждение; остальные ответы необязательные.</t>
        </is>
      </c>
      <c r="J4" t="inlineStr">
        <is>
          <t>format_power_unit</t>
        </is>
      </c>
      <c r="K4">
        <f>IFERROR(OR(LOWER(TRIM(SUBSTITUTE(SUBSTITUTE(G10," "," ")," "," ")))="",LOWER(TRIM(SUBSTITUTE(SUBSTITUTE(G10," "," ")," "," ")))="квт",LOWER(TRIM(SUBSTITUTE(SUBSTITUTE(G10," "," ")," "," ")))="гкал/ч"),FALSE)</f>
        <v/>
      </c>
    </row>
    <row r="5" ht="4" customHeight="1">
      <c r="A5" s="4" t="n"/>
      <c r="B5" s="4" t="n"/>
      <c r="C5" s="4" t="n"/>
      <c r="D5" s="4" t="n"/>
      <c r="E5" s="4" t="n"/>
      <c r="F5" s="4" t="n"/>
      <c r="G5" s="4" t="n"/>
      <c r="H5" s="4" t="n"/>
      <c r="J5" t="inlineStr">
        <is>
          <t>unit_power</t>
        </is>
      </c>
      <c r="K5">
        <f>OR(NOT(IFERROR(LEN(LOWER(TRIM(SUBSTITUTE(SUBSTITUTE(E10," "," ")," "," "))))&gt;0,TRUE)),IFERROR(OR(LOWER(TRIM(SUBSTITUTE(SUBSTITUTE(G10," "," ")," "," ")))="квт",LOWER(TRIM(SUBSTITUTE(SUBSTITUTE(G10," "," ")," "," ")))="гкал/ч"),FALSE))</f>
        <v/>
      </c>
    </row>
    <row r="6" ht="28" customHeight="1">
      <c r="A6" s="4" t="inlineStr">
        <is>
          <t>Уточнение наименования системы</t>
        </is>
      </c>
      <c r="E6" s="7" t="n"/>
      <c r="F6" s="8" t="n"/>
      <c r="G6" s="8" t="n"/>
      <c r="H6" s="9" t="n"/>
      <c r="J6" t="inlineStr">
        <is>
          <t>format_supply_temp</t>
        </is>
      </c>
      <c r="K6">
        <f>OR(NOT(IFERROR(LEN(LOWER(TRIM(SUBSTITUTE(SUBSTITUTE(E12," "," ")," "," "))))&gt;0,TRUE)),ISNUMBER(E12))</f>
        <v/>
      </c>
    </row>
    <row r="7" ht="20" customHeight="1">
      <c r="A7" s="5" t="inlineStr">
        <is>
          <t>1. Основные параметры системы</t>
        </is>
      </c>
      <c r="B7" s="6" t="n"/>
      <c r="C7" s="6" t="n"/>
      <c r="D7" s="6" t="n"/>
      <c r="E7" s="6" t="n"/>
      <c r="F7" s="6" t="n"/>
      <c r="G7" s="6" t="n"/>
      <c r="H7" s="6" t="n"/>
      <c r="J7" t="inlineStr">
        <is>
          <t>format_return_temp</t>
        </is>
      </c>
      <c r="K7">
        <f>OR(NOT(IFERROR(LEN(LOWER(TRIM(SUBSTITUTE(SUBSTITUTE(E13," "," ")," "," "))))&gt;0,TRUE)),ISNUMBER(E13))</f>
        <v/>
      </c>
    </row>
    <row r="8" ht="32" customHeight="1">
      <c r="A8" s="11" t="inlineStr">
        <is>
          <t>Подключение
Обязательно во включённом разделе</t>
        </is>
      </c>
      <c r="E8" s="7" t="n"/>
      <c r="F8" s="8" t="n"/>
      <c r="G8" s="8" t="n"/>
      <c r="H8" s="9" t="n"/>
      <c r="J8" t="inlineStr">
        <is>
          <t>format_height</t>
        </is>
      </c>
      <c r="K8">
        <f>OR(NOT(IFERROR(LEN(LOWER(TRIM(SUBSTITUTE(SUBSTITUTE(E14," "," ")," "," "))))&gt;0,TRUE)),ISNUMBER(E14))</f>
        <v/>
      </c>
    </row>
    <row r="9" ht="16" customHeight="1">
      <c r="A9" s="3" t="inlineStr">
        <is>
          <t>Варианты: Зависимое / Независимое / Прямое.</t>
        </is>
      </c>
      <c r="J9" t="inlineStr">
        <is>
          <t>format_resistance</t>
        </is>
      </c>
      <c r="K9">
        <f>OR(NOT(IFERROR(LEN(LOWER(TRIM(SUBSTITUTE(SUBSTITUTE(E15," "," ")," "," "))))&gt;0,TRUE)),ISNUMBER(E15))</f>
        <v/>
      </c>
    </row>
    <row r="10" ht="32" customHeight="1">
      <c r="A10" s="11" t="inlineStr">
        <is>
          <t>Мощность системы; кВт / Гкал/ч
Обязательно во включённом разделе</t>
        </is>
      </c>
      <c r="E10" s="17" t="n"/>
      <c r="F10" s="9" t="n"/>
      <c r="G10" s="7" t="n"/>
      <c r="H10" s="9" t="n"/>
      <c r="J10" t="inlineStr">
        <is>
          <t>format_max_pressure</t>
        </is>
      </c>
      <c r="K10">
        <f>OR(NOT(IFERROR(LEN(LOWER(TRIM(SUBSTITUTE(SUBSTITUTE(E16," "," ")," "," "))))&gt;0,TRUE)),ISNUMBER(E16))</f>
        <v/>
      </c>
    </row>
    <row r="11" ht="16" customHeight="1">
      <c r="A11" s="3" t="inlineStr">
        <is>
          <t>Одно значение и одна единица. При смене единицы пересчитайте число вручную.</t>
        </is>
      </c>
      <c r="J11" t="inlineStr">
        <is>
          <t>format_volume</t>
        </is>
      </c>
      <c r="K11">
        <f>OR(NOT(IFERROR(LEN(LOWER(TRIM(SUBSTITUTE(SUBSTITUTE(E17," "," ")," "," "))))&gt;0,TRUE)),ISNUMBER(E17))</f>
        <v/>
      </c>
    </row>
    <row r="12" ht="28" customHeight="1">
      <c r="A12" s="11" t="inlineStr">
        <is>
          <t>Температура подачи
Обязательно во включённом разделе</t>
        </is>
      </c>
      <c r="E12" s="17" t="n"/>
      <c r="F12" s="9" t="n"/>
      <c r="G12" s="16" t="inlineStr">
        <is>
          <t>°C</t>
        </is>
      </c>
      <c r="J12" t="inlineStr">
        <is>
          <t>format_volume_unit</t>
        </is>
      </c>
      <c r="K12">
        <f>IFERROR(OR(LOWER(TRIM(SUBSTITUTE(SUBSTITUTE(G17," "," ")," "," ")))="",LOWER(TRIM(SUBSTITUTE(SUBSTITUTE(G17," "," ")," "," ")))="л",LOWER(TRIM(SUBSTITUTE(SUBSTITUTE(G17," "," ")," "," ")))="м³"),FALSE)</f>
        <v/>
      </c>
    </row>
    <row r="13" ht="28" customHeight="1">
      <c r="A13" s="11" t="inlineStr">
        <is>
          <t>Температура обратки
Обязательно во включённом разделе</t>
        </is>
      </c>
      <c r="E13" s="17" t="n"/>
      <c r="F13" s="9" t="n"/>
      <c r="G13" s="16" t="inlineStr">
        <is>
          <t>°C</t>
        </is>
      </c>
      <c r="J13" t="inlineStr">
        <is>
          <t>unit_volume</t>
        </is>
      </c>
      <c r="K13">
        <f>OR(NOT(IFERROR(LEN(LOWER(TRIM(SUBSTITUTE(SUBSTITUTE(E17," "," ")," "," "))))&gt;0,TRUE)),IFERROR(OR(LOWER(TRIM(SUBSTITUTE(SUBSTITUTE(G17," "," ")," "," ")))="л",LOWER(TRIM(SUBSTITUTE(SUBSTITUTE(G17," "," ")," "," ")))="м³"),FALSE))</f>
        <v/>
      </c>
    </row>
    <row r="14" ht="28" customHeight="1">
      <c r="A14" s="11" t="inlineStr">
        <is>
          <t>Высота системы
Обязательно во включённом разделе</t>
        </is>
      </c>
      <c r="E14" s="17" t="n"/>
      <c r="F14" s="9" t="n"/>
      <c r="G14" s="16" t="inlineStr">
        <is>
          <t>м</t>
        </is>
      </c>
      <c r="J14" t="inlineStr">
        <is>
          <t>format_pumps</t>
        </is>
      </c>
      <c r="K14">
        <f>IFERROR(OR(LOWER(TRIM(SUBSTITUTE(SUBSTITUTE(E19," "," ")," "," ")))="",LOWER(TRIM(SUBSTITUTE(SUBSTITUTE(E19," "," ")," "," ")))="один установленный",LOWER(TRIM(SUBSTITUTE(SUBSTITUTE(E19," "," ")," "," ")))="один установленный + резервный на склад заказчика",LOWER(TRIM(SUBSTITUTE(SUBSTITUTE(E19," "," ")," "," ")))="два установленных: рабочий/резервный"),FALSE)</f>
        <v/>
      </c>
    </row>
    <row r="15" ht="24" customHeight="1">
      <c r="A15" s="4" t="inlineStr">
        <is>
          <t>Гидравлическое сопротивление</t>
        </is>
      </c>
      <c r="E15" s="17" t="n"/>
      <c r="F15" s="9" t="n"/>
      <c r="G15" s="16" t="inlineStr">
        <is>
          <t>м вод. ст.</t>
        </is>
      </c>
      <c r="J15" t="inlineStr">
        <is>
          <t>installed_pumps</t>
        </is>
      </c>
      <c r="K15">
        <f>IF(IFERROR(LOWER(TRIM(SUBSTITUTE(SUBSTITUTE(E19," "," ")," "," ")))="два установленных: рабочий/резервный",FALSE),2,IF(OR(IFERROR(LOWER(TRIM(SUBSTITUTE(SUBSTITUTE(E19," "," ")," "," ")))="один установленный",FALSE),IFERROR(LOWER(TRIM(SUBSTITUTE(SUBSTITUTE(E19," "," ")," "," ")))="один установленный + резервный на склад заказчика",FALSE)),1,0))</f>
        <v/>
      </c>
    </row>
    <row r="16" ht="24" customHeight="1">
      <c r="A16" s="4" t="inlineStr">
        <is>
          <t>Максимальное давление</t>
        </is>
      </c>
      <c r="E16" s="17" t="n"/>
      <c r="F16" s="9" t="n"/>
      <c r="G16" s="16" t="inlineStr">
        <is>
          <t>бар</t>
        </is>
      </c>
      <c r="J16" t="inlineStr">
        <is>
          <t>format_frequency</t>
        </is>
      </c>
      <c r="K16">
        <f>IFERROR(OR(LOWER(TRIM(SUBSTITUTE(SUBSTITUTE(E21," "," ")," "," ")))="",LOWER(TRIM(SUBSTITUTE(SUBSTITUTE(E21," "," ")," "," ")))="да",LOWER(TRIM(SUBSTITUTE(SUBSTITUTE(E21," "," ")," "," ")))="нет"),FALSE)</f>
        <v/>
      </c>
    </row>
    <row r="17" ht="24" customHeight="1">
      <c r="A17" s="4" t="inlineStr">
        <is>
          <t>Объём системы; л / м³</t>
        </is>
      </c>
      <c r="E17" s="17" t="n"/>
      <c r="F17" s="9" t="n"/>
      <c r="G17" s="7" t="n"/>
      <c r="H17" s="9" t="n"/>
      <c r="J17" t="inlineStr">
        <is>
          <t>to_applicable</t>
        </is>
      </c>
      <c r="K17">
        <f>AND($K$1,IFERROR(LOWER(TRIM(SUBSTITUTE(SUBSTITUTE(E8," "," ")," "," ")))="независимое",FALSE))</f>
        <v/>
      </c>
    </row>
    <row r="18" ht="20" customHeight="1">
      <c r="A18" s="5" t="inlineStr">
        <is>
          <t>2. Циркуляционные насосы</t>
        </is>
      </c>
      <c r="B18" s="6" t="n"/>
      <c r="C18" s="6" t="n"/>
      <c r="D18" s="6" t="n"/>
      <c r="E18" s="6" t="n"/>
      <c r="F18" s="6" t="n"/>
      <c r="G18" s="6" t="n"/>
      <c r="H18" s="6" t="n"/>
      <c r="J18" t="inlineStr">
        <is>
          <t>format_to_reserve</t>
        </is>
      </c>
      <c r="K18">
        <f>IFERROR(OR(LOWER(TRIM(SUBSTITUTE(SUBSTITUTE(E25," "," ")," "," ")))="",LOWER(TRIM(SUBSTITUTE(SUBSTITUTE(E25," "," ")," "," ")))="да",LOWER(TRIM(SUBSTITUTE(SUBSTITUTE(E25," "," ")," "," ")))="нет"),FALSE)</f>
        <v/>
      </c>
    </row>
    <row r="19" ht="32" customHeight="1">
      <c r="A19" s="11" t="inlineStr">
        <is>
          <t>Выбор насосов
Обязательно во включённом разделе</t>
        </is>
      </c>
      <c r="E19" s="7" t="n"/>
      <c r="F19" s="8" t="n"/>
      <c r="G19" s="8" t="n"/>
      <c r="H19" s="9" t="n"/>
      <c r="J19" t="inlineStr">
        <is>
          <t>two_to</t>
        </is>
      </c>
      <c r="K19">
        <f>AND($K$17,IFERROR(LOWER(TRIM(SUBSTITUTE(SUBSTITUTE(E25," "," ")," "," ")))="да",FALSE))</f>
        <v/>
      </c>
    </row>
    <row r="20" ht="28" customHeight="1">
      <c r="A20" s="3" t="inlineStr">
        <is>
          <t>Один установленный / один установленный + резервный на склад заказчика /
два установленных: рабочий/резервный. Складской резерв не считается установленным.</t>
        </is>
      </c>
      <c r="J20" t="inlineStr">
        <is>
          <t>installed_to</t>
        </is>
      </c>
      <c r="K20">
        <f>IF($K$17,IF(IFERROR(LOWER(TRIM(SUBSTITUTE(SUBSTITUTE(E25," "," ")," "," ")))="да",FALSE),2,IF(IFERROR(LOWER(TRIM(SUBSTITUTE(SUBSTITUTE(E25," "," ")," "," ")))="нет",FALSE),1,0)),0)</f>
        <v/>
      </c>
    </row>
    <row r="21" ht="28" customHeight="1">
      <c r="A21" s="4" t="inlineStr">
        <is>
          <t>Частотное регулирование
Необязательно; Да / Нет</t>
        </is>
      </c>
      <c r="E21" s="7" t="n"/>
      <c r="F21" s="8" t="n"/>
      <c r="G21" s="8" t="n"/>
      <c r="H21" s="9" t="n"/>
      <c r="J21" t="inlineStr">
        <is>
          <t>format_to_percent</t>
        </is>
      </c>
      <c r="K21">
        <f>IFERROR(OR(NOT(IFERROR(LEN(LOWER(TRIM(SUBSTITUTE(SUBSTITUTE(E27," "," ")," "," "))))&gt;0,TRUE)),AND(ISNUMBER(E27),E27&gt;=50,E27&lt;=100)),FALSE)</f>
        <v/>
      </c>
    </row>
    <row r="22" ht="4" customHeight="1">
      <c r="A22" s="4" t="n"/>
      <c r="B22" s="4" t="n"/>
      <c r="C22" s="4" t="n"/>
      <c r="D22" s="4" t="n"/>
      <c r="E22" s="4" t="n"/>
      <c r="F22" s="4" t="n"/>
      <c r="G22" s="4" t="n"/>
      <c r="H22" s="4" t="n"/>
      <c r="J22" t="inlineStr">
        <is>
          <t>format_feed_reserve</t>
        </is>
      </c>
      <c r="K22">
        <f>IFERROR(OR(LOWER(TRIM(SUBSTITUTE(SUBSTITUTE(E29," "," ")," "," ")))="",LOWER(TRIM(SUBSTITUTE(SUBSTITUTE(E29," "," ")," "," ")))="да",LOWER(TRIM(SUBSTITUTE(SUBSTITUTE(E29," "," ")," "," ")))="нет"),FALSE)</f>
        <v/>
      </c>
    </row>
    <row r="23" ht="20" customHeight="1">
      <c r="A23" s="5" t="inlineStr">
        <is>
          <t>3. Подключение и теплообменники</t>
        </is>
      </c>
      <c r="B23" s="6" t="n"/>
      <c r="C23" s="6" t="n"/>
      <c r="D23" s="6" t="n"/>
      <c r="E23" s="6" t="n"/>
      <c r="F23" s="6" t="n"/>
      <c r="G23" s="6" t="n"/>
      <c r="H23" s="6" t="n"/>
      <c r="J23" t="inlineStr">
        <is>
          <t>format_pressure_regulator</t>
        </is>
      </c>
      <c r="K23">
        <f>IFERROR(OR(LOWER(TRIM(SUBSTITUTE(SUBSTITUTE(E31," "," ")," "," ")))="",LOWER(TRIM(SUBSTITUTE(SUBSTITUTE(E31," "," ")," "," ")))="да",LOWER(TRIM(SUBSTITUTE(SUBSTITUTE(E31," "," ")," "," ")))="нет"),FALSE)</f>
        <v/>
      </c>
    </row>
    <row r="24" ht="28" customHeight="1">
      <c r="A24" s="3" t="inlineStr">
        <is>
          <t>Параметры ТО и подпиточного насоса применимы только при независимом подключении.</t>
        </is>
      </c>
      <c r="J24" t="inlineStr">
        <is>
          <t>format_dispatching</t>
        </is>
      </c>
      <c r="K24">
        <f>IFERROR(OR(LOWER(TRIM(SUBSTITUTE(SUBSTITUTE(E32," "," ")," "," ")))="",LOWER(TRIM(SUBSTITUTE(SUBSTITUTE(E32," "," ")," "," ")))="да",LOWER(TRIM(SUBSTITUTE(SUBSTITUTE(E32," "," ")," "," ")))="нет"),FALSE)</f>
        <v/>
      </c>
    </row>
    <row r="25" ht="30" customHeight="1">
      <c r="A25" s="4" t="inlineStr">
        <is>
          <t>Резервирование ТО
Необязательно; Да / Нет</t>
        </is>
      </c>
      <c r="E25" s="7" t="n"/>
      <c r="F25" s="8" t="n"/>
      <c r="G25" s="8" t="n"/>
      <c r="H25" s="9" t="n"/>
      <c r="J25" t="inlineStr">
        <is>
          <t>format_meter</t>
        </is>
      </c>
      <c r="K25">
        <f>IFERROR(OR(LOWER(TRIM(SUBSTITUTE(SUBSTITUTE(E33," "," ")," "," ")))="",LOWER(TRIM(SUBSTITUTE(SUBSTITUTE(E33," "," ")," "," ")))="да",LOWER(TRIM(SUBSTITUTE(SUBSTITUTE(E33," "," ")," "," ")))="нет"),FALSE)</f>
        <v/>
      </c>
    </row>
    <row r="26" ht="16" customHeight="1">
      <c r="A26" s="3" t="inlineStr">
        <is>
          <t>Нет — один ТО; Да — два ТО с одинаковым выбранным процентом нагрузки.</t>
        </is>
      </c>
      <c r="J26" t="inlineStr">
        <is>
          <t>local_ready</t>
        </is>
      </c>
      <c r="K26">
        <f>AND(OR(NOT($K$1),IFERROR(OR(LOWER(TRIM(SUBSTITUTE(SUBSTITUTE(E8," "," ")," "," ")))="зависимое",LOWER(TRIM(SUBSTITUTE(SUBSTITUTE(E8," "," ")," "," ")))="независимое",LOWER(TRIM(SUBSTITUTE(SUBSTITUTE(E8," "," ")," "," ")))="прямое"),FALSE)),OR(NOT($K$1),ISNUMBER(E10)),OR(NOT($K$1),IFERROR(OR(LOWER(TRIM(SUBSTITUTE(SUBSTITUTE(G10," "," ")," "," ")))="квт",LOWER(TRIM(SUBSTITUTE(SUBSTITUTE(G10," "," ")," "," ")))="гкал/ч"),FALSE)),OR(NOT($K$1),ISNUMBER(E12)),OR(NOT($K$1),ISNUMBER(E13)),OR(NOT($K$1),ISNUMBER(E14)),OR(NOT($K$1),IFERROR(OR(LOWER(TRIM(SUBSTITUTE(SUBSTITUTE(E19," "," ")," "," ")))="один установленный",LOWER(TRIM(SUBSTITUTE(SUBSTITUTE(E19," "," ")," "," ")))="один установленный + резервный на склад заказчика",LOWER(TRIM(SUBSTITUTE(SUBSTITUTE(E19," "," ")," "," ")))="два установленных: рабочий/резервный"),FALSE)),OR(NOT($K$19),ISNUMBER(E27)),OR(NOT($K$1),$K$2),OR(NOT($K$1),$K$3),OR(NOT($K$1),$K$4),OR(NOT($K$1),$K$5),OR(NOT($K$1),$K$6),OR(NOT($K$1),$K$7),OR(NOT($K$1),$K$8),OR(NOT($K$1),$K$9),OR(NOT($K$1),$K$10),OR(NOT($K$1),$K$11),OR(NOT($K$1),$K$12),OR(NOT($K$1),$K$13),OR(NOT($K$1),$K$14),OR(NOT($K$1),$K$16),OR(NOT($K$17),$K$18),OR(NOT($K$19),$K$21),OR(NOT($K$17),$K$22),OR(NOT($K$1),$K$23),OR(NOT($K$1),$K$24),OR(NOT($K$1),$K$25))</f>
        <v/>
      </c>
    </row>
    <row r="27" ht="32" customHeight="1">
      <c r="A27" s="11" t="inlineStr">
        <is>
          <t>Доля нагрузки каждого ТО
При «Да» — обязательно; от 50 до 100%</t>
        </is>
      </c>
      <c r="E27" s="17" t="n"/>
      <c r="F27" s="9" t="n"/>
      <c r="G27" s="16" t="inlineStr">
        <is>
          <t>%</t>
        </is>
      </c>
      <c r="J27" t="inlineStr">
        <is>
          <t>ready</t>
        </is>
      </c>
      <c r="K27">
        <f>OR(NOT($K$1),$K$26)</f>
        <v/>
      </c>
    </row>
    <row r="28" ht="16" customHeight="1">
      <c r="A28" s="3" t="inlineStr">
        <is>
          <t>Например, 70% — два ТО, каждый на 70% нагрузки системы.</t>
        </is>
      </c>
    </row>
    <row r="29" ht="30" customHeight="1">
      <c r="A29" s="4" t="inlineStr">
        <is>
          <t>Резерв подпиточного насоса
Только независимое подключение; Да / Нет</t>
        </is>
      </c>
      <c r="E29" s="7" t="n"/>
      <c r="F29" s="8" t="n"/>
      <c r="G29" s="8" t="n"/>
      <c r="H29" s="9" t="n"/>
    </row>
    <row r="30" ht="20" customHeight="1">
      <c r="A30" s="5" t="inlineStr">
        <is>
          <t>4. Дополнительная комплектация — необязательно</t>
        </is>
      </c>
      <c r="B30" s="6" t="n"/>
      <c r="C30" s="6" t="n"/>
      <c r="D30" s="6" t="n"/>
      <c r="E30" s="6" t="n"/>
      <c r="F30" s="6" t="n"/>
      <c r="G30" s="6" t="n"/>
      <c r="H30" s="6" t="n"/>
    </row>
    <row r="31" ht="28" customHeight="1">
      <c r="A31" s="4" t="inlineStr">
        <is>
          <t>Регулятор перепада давления
Да / Нет</t>
        </is>
      </c>
      <c r="E31" s="7" t="n"/>
      <c r="F31" s="8" t="n"/>
      <c r="G31" s="8" t="n"/>
      <c r="H31" s="9" t="n"/>
    </row>
    <row r="32" ht="28" customHeight="1">
      <c r="A32" s="4" t="inlineStr">
        <is>
          <t>Система диспетчеризации
Да / Нет</t>
        </is>
      </c>
      <c r="E32" s="7" t="n"/>
      <c r="F32" s="8" t="n"/>
      <c r="G32" s="8" t="n"/>
      <c r="H32" s="9" t="n"/>
    </row>
    <row r="33" ht="28" customHeight="1">
      <c r="A33" s="4" t="inlineStr">
        <is>
          <t>Узел учёта
Да / Нет</t>
        </is>
      </c>
      <c r="E33" s="7" t="n"/>
      <c r="F33" s="8" t="n"/>
      <c r="G33" s="8" t="n"/>
      <c r="H33" s="9" t="n"/>
    </row>
    <row r="34" ht="20" customHeight="1">
      <c r="A34" s="5" t="inlineStr">
        <is>
          <t>Примечание системы</t>
        </is>
      </c>
      <c r="B34" s="6" t="n"/>
      <c r="C34" s="6" t="n"/>
      <c r="D34" s="6" t="n"/>
      <c r="E34" s="6" t="n"/>
      <c r="F34" s="6" t="n"/>
      <c r="G34" s="6" t="n"/>
      <c r="H34" s="6" t="n"/>
    </row>
    <row r="35" ht="24" customHeight="1">
      <c r="A35" s="18" t="n"/>
      <c r="B35" s="19" t="n"/>
      <c r="C35" s="19" t="n"/>
      <c r="D35" s="19" t="n"/>
      <c r="E35" s="19" t="n"/>
      <c r="F35" s="19" t="n"/>
      <c r="G35" s="19" t="n"/>
      <c r="H35" s="20" t="n"/>
    </row>
    <row r="36" ht="24" customHeight="1">
      <c r="A36" s="21" t="n"/>
      <c r="B36" s="22" t="n"/>
      <c r="C36" s="22" t="n"/>
      <c r="D36" s="22" t="n"/>
      <c r="E36" s="22" t="n"/>
      <c r="F36" s="22" t="n"/>
      <c r="G36" s="22" t="n"/>
      <c r="H36" s="23" t="n"/>
    </row>
    <row r="37" ht="28" customHeight="1">
      <c r="A37" s="28">
        <f>IF(AND($K$1,NOT($K$26)),"ВНИМАНИЕ: проверьте обязательные и отмеченные ответы раздела.","")</f>
        <v/>
      </c>
    </row>
  </sheetData>
  <mergeCells count="59">
    <mergeCell ref="A9:H9"/>
    <mergeCell ref="E12:F12"/>
    <mergeCell ref="A17:D17"/>
    <mergeCell ref="G12:H12"/>
    <mergeCell ref="A8:D8"/>
    <mergeCell ref="A30:H30"/>
    <mergeCell ref="A24:H24"/>
    <mergeCell ref="G27:H27"/>
    <mergeCell ref="A29:D29"/>
    <mergeCell ref="A11:H11"/>
    <mergeCell ref="E14:F14"/>
    <mergeCell ref="A19:D19"/>
    <mergeCell ref="A1:H1"/>
    <mergeCell ref="E25:H25"/>
    <mergeCell ref="A10:D10"/>
    <mergeCell ref="E17:F17"/>
    <mergeCell ref="E32:H32"/>
    <mergeCell ref="G17:H17"/>
    <mergeCell ref="A13:D13"/>
    <mergeCell ref="A31:D31"/>
    <mergeCell ref="A7:H7"/>
    <mergeCell ref="E10:F10"/>
    <mergeCell ref="G10:H10"/>
    <mergeCell ref="E21:H21"/>
    <mergeCell ref="A15:D15"/>
    <mergeCell ref="E13:F13"/>
    <mergeCell ref="G13:H13"/>
    <mergeCell ref="E33:H33"/>
    <mergeCell ref="A37:H37"/>
    <mergeCell ref="A35:H36"/>
    <mergeCell ref="A18:H18"/>
    <mergeCell ref="A3:H3"/>
    <mergeCell ref="A26:H26"/>
    <mergeCell ref="A6:D6"/>
    <mergeCell ref="E8:H8"/>
    <mergeCell ref="E15:F15"/>
    <mergeCell ref="G15:H15"/>
    <mergeCell ref="A2:H2"/>
    <mergeCell ref="E27:F27"/>
    <mergeCell ref="A25:D25"/>
    <mergeCell ref="G14:H14"/>
    <mergeCell ref="E29:H29"/>
    <mergeCell ref="A16:D16"/>
    <mergeCell ref="E19:H19"/>
    <mergeCell ref="A23:H23"/>
    <mergeCell ref="A4:H4"/>
    <mergeCell ref="A27:D27"/>
    <mergeCell ref="E16:F16"/>
    <mergeCell ref="E31:H31"/>
    <mergeCell ref="G16:H16"/>
    <mergeCell ref="A12:D12"/>
    <mergeCell ref="A20:H20"/>
    <mergeCell ref="A21:D21"/>
    <mergeCell ref="E6:H6"/>
    <mergeCell ref="A28:H28"/>
    <mergeCell ref="A33:D33"/>
    <mergeCell ref="A32:D32"/>
    <mergeCell ref="A14:D14"/>
    <mergeCell ref="A34:H34"/>
  </mergeCells>
  <conditionalFormatting sqref="E8:H8">
    <cfRule type="expression" priority="1" dxfId="0" stopIfTrue="1">
      <formula>AND($K$1,NOT($K$2))</formula>
    </cfRule>
    <cfRule type="expression" priority="10002" dxfId="1" stopIfTrue="0">
      <formula>$K$1</formula>
    </cfRule>
  </conditionalFormatting>
  <conditionalFormatting sqref="E10:F10">
    <cfRule type="expression" priority="3" dxfId="0" stopIfTrue="1">
      <formula>AND($K$1,NOT($K$3))</formula>
    </cfRule>
    <cfRule type="expression" priority="10004" dxfId="1" stopIfTrue="0">
      <formula>$K$1</formula>
    </cfRule>
  </conditionalFormatting>
  <conditionalFormatting sqref="G10:H10">
    <cfRule type="expression" priority="5" dxfId="0" stopIfTrue="1">
      <formula>AND($K$1,NOT($K$4))</formula>
    </cfRule>
    <cfRule type="expression" priority="10006" dxfId="1" stopIfTrue="0">
      <formula>$K$1</formula>
    </cfRule>
    <cfRule type="expression" priority="7" dxfId="0" stopIfTrue="1">
      <formula>AND($K$1,NOT($K$5))</formula>
    </cfRule>
  </conditionalFormatting>
  <conditionalFormatting sqref="E12:F12">
    <cfRule type="expression" priority="8" dxfId="0" stopIfTrue="1">
      <formula>AND($K$1,NOT($K$6))</formula>
    </cfRule>
    <cfRule type="expression" priority="10009" dxfId="1" stopIfTrue="0">
      <formula>$K$1</formula>
    </cfRule>
  </conditionalFormatting>
  <conditionalFormatting sqref="E13:F13">
    <cfRule type="expression" priority="10" dxfId="0" stopIfTrue="1">
      <formula>AND($K$1,NOT($K$7))</formula>
    </cfRule>
    <cfRule type="expression" priority="10011" dxfId="1" stopIfTrue="0">
      <formula>$K$1</formula>
    </cfRule>
  </conditionalFormatting>
  <conditionalFormatting sqref="E14:F14">
    <cfRule type="expression" priority="12" dxfId="0" stopIfTrue="1">
      <formula>AND($K$1,NOT($K$8))</formula>
    </cfRule>
    <cfRule type="expression" priority="10013" dxfId="1" stopIfTrue="0">
      <formula>$K$1</formula>
    </cfRule>
  </conditionalFormatting>
  <conditionalFormatting sqref="E15:F15">
    <cfRule type="expression" priority="14" dxfId="0" stopIfTrue="1">
      <formula>AND($K$1,NOT($K$9))</formula>
    </cfRule>
  </conditionalFormatting>
  <conditionalFormatting sqref="E16:F16">
    <cfRule type="expression" priority="15" dxfId="0" stopIfTrue="1">
      <formula>AND($K$1,NOT($K$10))</formula>
    </cfRule>
  </conditionalFormatting>
  <conditionalFormatting sqref="E17:F17">
    <cfRule type="expression" priority="16" dxfId="0" stopIfTrue="1">
      <formula>AND($K$1,NOT($K$11))</formula>
    </cfRule>
  </conditionalFormatting>
  <conditionalFormatting sqref="G17:H17">
    <cfRule type="expression" priority="17" dxfId="0" stopIfTrue="1">
      <formula>AND($K$1,NOT($K$12))</formula>
    </cfRule>
    <cfRule type="expression" priority="18" dxfId="0" stopIfTrue="1">
      <formula>AND($K$1,NOT($K$13))</formula>
    </cfRule>
    <cfRule type="expression" priority="10019" dxfId="1" stopIfTrue="0">
      <formula>AND($K$1,IFERROR(LEN(LOWER(TRIM(SUBSTITUTE(SUBSTITUTE(E17," "," ")," "," "))))&gt;0,TRUE))</formula>
    </cfRule>
  </conditionalFormatting>
  <conditionalFormatting sqref="E19:H19">
    <cfRule type="expression" priority="20" dxfId="0" stopIfTrue="1">
      <formula>AND($K$1,NOT($K$14))</formula>
    </cfRule>
    <cfRule type="expression" priority="10021" dxfId="1" stopIfTrue="0">
      <formula>$K$1</formula>
    </cfRule>
  </conditionalFormatting>
  <conditionalFormatting sqref="E21:H21">
    <cfRule type="expression" priority="22" dxfId="0" stopIfTrue="1">
      <formula>AND($K$1,NOT($K$16))</formula>
    </cfRule>
  </conditionalFormatting>
  <conditionalFormatting sqref="E25:H25">
    <cfRule type="expression" priority="23" dxfId="0" stopIfTrue="1">
      <formula>AND($K$17,NOT($K$18))</formula>
    </cfRule>
  </conditionalFormatting>
  <conditionalFormatting sqref="E27:F27">
    <cfRule type="expression" priority="24" dxfId="0" stopIfTrue="1">
      <formula>AND($K$19,NOT($K$21))</formula>
    </cfRule>
    <cfRule type="expression" priority="10025" dxfId="1" stopIfTrue="0">
      <formula>$K$19</formula>
    </cfRule>
  </conditionalFormatting>
  <conditionalFormatting sqref="E29:H29">
    <cfRule type="expression" priority="26" dxfId="0" stopIfTrue="1">
      <formula>AND($K$17,NOT($K$22))</formula>
    </cfRule>
  </conditionalFormatting>
  <conditionalFormatting sqref="E31:H31">
    <cfRule type="expression" priority="27" dxfId="0" stopIfTrue="1">
      <formula>AND($K$1,NOT($K$23))</formula>
    </cfRule>
  </conditionalFormatting>
  <conditionalFormatting sqref="E32:H32">
    <cfRule type="expression" priority="28" dxfId="0" stopIfTrue="1">
      <formula>AND($K$1,NOT($K$24))</formula>
    </cfRule>
  </conditionalFormatting>
  <conditionalFormatting sqref="E33:H33">
    <cfRule type="expression" priority="29" dxfId="0" stopIfTrue="1">
      <formula>AND($K$1,NOT($K$25))</formula>
    </cfRule>
  </conditionalFormatting>
  <dataValidations count="18">
    <dataValidation sqref="E8" showDropDown="0" showInputMessage="0" showErrorMessage="1" allowBlank="1" errorTitle="Проверьте ответ" error="Выберите вариант из списка либо очистите поле." type="list" errorStyle="stop">
      <formula1>"Зависимое,Независимое,Прямое"</formula1>
    </dataValidation>
    <dataValidation sqref="E10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OR(NOT($K$1),OR(NOT(IFERROR(LEN(LOWER(TRIM(SUBSTITUTE(SUBSTITUTE(E10," "," ")," "," "))))&gt;0,TRUE)),ISNUMBER(E10)))</formula1>
    </dataValidation>
    <dataValidation sqref="G10" showDropDown="0" showInputMessage="0" showErrorMessage="1" allowBlank="1" errorTitle="Проверьте ответ" error="Выберите вариант из списка либо очистите поле." type="list" errorStyle="stop">
      <formula1>"кВт,Гкал/ч"</formula1>
    </dataValidation>
    <dataValidation sqref="E12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OR(NOT($K$1),OR(NOT(IFERROR(LEN(LOWER(TRIM(SUBSTITUTE(SUBSTITUTE(E12," "," ")," "," "))))&gt;0,TRUE)),ISNUMBER(E12)))</formula1>
    </dataValidation>
    <dataValidation sqref="E13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OR(NOT($K$1),OR(NOT(IFERROR(LEN(LOWER(TRIM(SUBSTITUTE(SUBSTITUTE(E13," "," ")," "," "))))&gt;0,TRUE)),ISNUMBER(E13)))</formula1>
    </dataValidation>
    <dataValidation sqref="E14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OR(NOT($K$1),OR(NOT(IFERROR(LEN(LOWER(TRIM(SUBSTITUTE(SUBSTITUTE(E14," "," ")," "," "))))&gt;0,TRUE)),ISNUMBER(E14)))</formula1>
    </dataValidation>
    <dataValidation sqref="E15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OR(NOT($K$1),OR(NOT(IFERROR(LEN(LOWER(TRIM(SUBSTITUTE(SUBSTITUTE(E15," "," ")," "," "))))&gt;0,TRUE)),ISNUMBER(E15)))</formula1>
    </dataValidation>
    <dataValidation sqref="E16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OR(NOT($K$1),OR(NOT(IFERROR(LEN(LOWER(TRIM(SUBSTITUTE(SUBSTITUTE(E16," "," ")," "," "))))&gt;0,TRUE)),ISNUMBER(E16)))</formula1>
    </dataValidation>
    <dataValidation sqref="E17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OR(NOT($K$1),OR(NOT(IFERROR(LEN(LOWER(TRIM(SUBSTITUTE(SUBSTITUTE(E17," "," ")," "," "))))&gt;0,TRUE)),ISNUMBER(E17)))</formula1>
    </dataValidation>
    <dataValidation sqref="G17" showDropDown="0" showInputMessage="0" showErrorMessage="1" allowBlank="1" errorTitle="Проверьте ответ" error="Выберите вариант из списка либо очистите поле." type="list" errorStyle="stop">
      <formula1>"л,м³"</formula1>
    </dataValidation>
    <dataValidation sqref="E19" showDropDown="0" showInputMessage="0" showErrorMessage="1" allowBlank="1" errorTitle="Проверьте ответ" error="Выберите вариант из списка либо очистите поле." type="list" errorStyle="stop">
      <formula1>"Один установленный,Один установленный + резервный на склад заказчика,Два установленных: рабочий/резервный"</formula1>
    </dataValidation>
    <dataValidation sqref="E21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OR(NOT($K$1),IFERROR(OR(LOWER(TRIM(SUBSTITUTE(SUBSTITUTE(E21," "," ")," "," ")))="",LOWER(TRIM(SUBSTITUTE(SUBSTITUTE(E21," "," ")," "," ")))="да",LOWER(TRIM(SUBSTITUTE(SUBSTITUTE(E21," "," ")," "," ")))="нет"),FALSE))</formula1>
    </dataValidation>
    <dataValidation sqref="E25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OR(NOT($K$17),IFERROR(OR(LOWER(TRIM(SUBSTITUTE(SUBSTITUTE(E25," "," ")," "," ")))="",LOWER(TRIM(SUBSTITUTE(SUBSTITUTE(E25," "," ")," "," ")))="да",LOWER(TRIM(SUBSTITUTE(SUBSTITUTE(E25," "," ")," "," ")))="нет"),FALSE))</formula1>
    </dataValidation>
    <dataValidation sqref="E27" showDropDown="0" showInputMessage="0" showErrorMessage="1" allowBlank="1" errorTitle="Проверьте ответ" error="Введите число от 50 до 100 либо очистите поле." type="custom" errorStyle="stop">
      <formula1>IFERROR(OR(E27="",AND(ISNUMBER(E27),E27&gt;=50,E27&lt;=100)),FALSE)</formula1>
    </dataValidation>
    <dataValidation sqref="E29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OR(NOT($K$17),IFERROR(OR(LOWER(TRIM(SUBSTITUTE(SUBSTITUTE(E29," "," ")," "," ")))="",LOWER(TRIM(SUBSTITUTE(SUBSTITUTE(E29," "," ")," "," ")))="да",LOWER(TRIM(SUBSTITUTE(SUBSTITUTE(E29," "," ")," "," ")))="нет"),FALSE))</formula1>
    </dataValidation>
    <dataValidation sqref="E31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OR(NOT($K$1),IFERROR(OR(LOWER(TRIM(SUBSTITUTE(SUBSTITUTE(E31," "," ")," "," ")))="",LOWER(TRIM(SUBSTITUTE(SUBSTITUTE(E31," "," ")," "," ")))="да",LOWER(TRIM(SUBSTITUTE(SUBSTITUTE(E31," "," ")," "," ")))="нет"),FALSE))</formula1>
    </dataValidation>
    <dataValidation sqref="E32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OR(NOT($K$1),IFERROR(OR(LOWER(TRIM(SUBSTITUTE(SUBSTITUTE(E32," "," ")," "," ")))="",LOWER(TRIM(SUBSTITUTE(SUBSTITUTE(E32," "," ")," "," ")))="да",LOWER(TRIM(SUBSTITUTE(SUBSTITUTE(E32," "," ")," "," ")))="нет"),FALSE))</formula1>
    </dataValidation>
    <dataValidation sqref="E33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OR(NOT($K$1),IFERROR(OR(LOWER(TRIM(SUBSTITUTE(SUBSTITUTE(E33," "," ")," "," ")))="",LOWER(TRIM(SUBSTITUTE(SUBSTITUTE(E33," "," ")," "," ")))="да",LOWER(TRIM(SUBSTITUTE(SUBSTITUTE(E33," "," ")," "," ")))="нет"),FALSE))</formula1>
    </dataValidation>
  </dataValidations>
  <printOptions horizontalCentered="1" headings="0" gridLines="0"/>
  <pageMargins left="0.3937007874015748" right="0.3937007874015748" top="0.4724409448818898" bottom="0.984251968503937" header="0.2362204724409449" footer="0.2755905511811024"/>
  <pageSetup orientation="portrait" paperSize="9" scale="100"/>
  <headerFooter differentOddEven="0" differentFirst="0">
    <oddHeader/>
    <oddFooter>&amp;L&amp;"Arial"&amp;9 &amp;A&amp;C&amp;"Arial"&amp;10 ООО «ЭНЕРГОЭФФЕКТ»  •  +7 800 444-07-66
sales@ee-don.ru  •  www.energoeffekt-rostov.ru
344113, Ростов-на-Дону, б-р Комарова, 28/2, офис 319.&amp;R&amp;"Arial"&amp;9 Страница &amp;P из &amp;N</oddFooter>
    <evenHeader/>
    <evenFooter/>
    <firstHeader/>
    <firstFooter/>
  </headerFooter>
  <rowBreaks count="1" manualBreakCount="1">
    <brk id="21" min="0" max="16383" man="1"/>
  </rowBreaks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 autoPageBreaks="0" fitToPage="0"/>
  </sheetPr>
  <dimension ref="A1:K42"/>
  <sheetViews>
    <sheetView showGridLines="0" view="normal" zoomScale="100" workbookViewId="0">
      <selection activeCell="A1" sqref="A1"/>
    </sheetView>
  </sheetViews>
  <sheetFormatPr baseColWidth="8" defaultRowHeight="15"/>
  <cols>
    <col width="11.5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hidden="1" width="13" customWidth="1" min="10" max="10"/>
    <col hidden="1" width="13" customWidth="1" min="11" max="11"/>
  </cols>
  <sheetData>
    <row r="1" ht="16" customHeight="1">
      <c r="A1" s="1" t="inlineStr">
        <is>
          <t>ООО «ЭНЕРГОЭФФЕКТ»</t>
        </is>
      </c>
      <c r="J1" t="inlineStr">
        <is>
          <t>enabled</t>
        </is>
      </c>
      <c r="K1">
        <f>IFERROR(LOWER(TRIM(SUBSTITUTE(SUBSTITUTE('Общие данные'!$E$17," "," ")," "," ")))="да",FALSE)</f>
        <v/>
      </c>
    </row>
    <row r="2" ht="24" customHeight="1">
      <c r="A2" s="2" t="inlineStr">
        <is>
          <t>БТП • ГВС</t>
        </is>
      </c>
      <c r="J2" t="inlineStr">
        <is>
          <t>format_connection</t>
        </is>
      </c>
      <c r="K2">
        <f>IFERROR(OR(LOWER(TRIM(SUBSTITUTE(SUBSTITUTE(E8," "," ")," "," ")))="",LOWER(TRIM(SUBSTITUTE(SUBSTITUTE(E8," "," ")," "," ")))="открытое",LOWER(TRIM(SUBSTITUTE(SUBSTITUTE(E8," "," ")," "," ")))="закрытое"),FALSE)</f>
        <v/>
      </c>
    </row>
    <row r="3" ht="16" customHeight="1">
      <c r="A3" s="3" t="inlineStr">
        <is>
          <t>Включение раздела задаётся на вкладке «Общие данные». Ответы при переключении сохраняются.</t>
        </is>
      </c>
      <c r="J3" t="inlineStr">
        <is>
          <t>format_power</t>
        </is>
      </c>
      <c r="K3">
        <f>OR(NOT(IFERROR(LEN(LOWER(TRIM(SUBSTITUTE(SUBSTITUTE(E10," "," ")," "," "))))&gt;0,TRUE)),ISNUMBER(E10))</f>
        <v/>
      </c>
    </row>
    <row r="4" ht="28" customHeight="1">
      <c r="A4" s="3" t="inlineStr">
        <is>
          <t>Жёлтый фон — обязательное поле или группа; условия — рядом.
Ошибка — красная рамка и текстовое предупреждение; остальные ответы необязательные.</t>
        </is>
      </c>
      <c r="J4" t="inlineStr">
        <is>
          <t>format_power_unit</t>
        </is>
      </c>
      <c r="K4">
        <f>IFERROR(OR(LOWER(TRIM(SUBSTITUTE(SUBSTITUTE(G10," "," ")," "," ")))="",LOWER(TRIM(SUBSTITUTE(SUBSTITUTE(G10," "," ")," "," ")))="квт",LOWER(TRIM(SUBSTITUTE(SUBSTITUTE(G10," "," ")," "," ")))="гкал/ч"),FALSE)</f>
        <v/>
      </c>
    </row>
    <row r="5" ht="4" customHeight="1">
      <c r="A5" s="4" t="n"/>
      <c r="B5" s="4" t="n"/>
      <c r="C5" s="4" t="n"/>
      <c r="D5" s="4" t="n"/>
      <c r="E5" s="4" t="n"/>
      <c r="F5" s="4" t="n"/>
      <c r="G5" s="4" t="n"/>
      <c r="H5" s="4" t="n"/>
      <c r="J5" t="inlineStr">
        <is>
          <t>unit_power</t>
        </is>
      </c>
      <c r="K5">
        <f>OR(NOT(IFERROR(LEN(LOWER(TRIM(SUBSTITUTE(SUBSTITUTE(E10," "," ")," "," "))))&gt;0,TRUE)),IFERROR(OR(LOWER(TRIM(SUBSTITUTE(SUBSTITUTE(G10," "," ")," "," ")))="квт",LOWER(TRIM(SUBSTITUTE(SUBSTITUTE(G10," "," ")," "," ")))="гкал/ч"),FALSE))</f>
        <v/>
      </c>
    </row>
    <row r="6" ht="28" customHeight="1">
      <c r="A6" s="4" t="inlineStr">
        <is>
          <t>Уточнение наименования системы</t>
        </is>
      </c>
      <c r="E6" s="7" t="n"/>
      <c r="F6" s="8" t="n"/>
      <c r="G6" s="8" t="n"/>
      <c r="H6" s="9" t="n"/>
      <c r="J6" t="inlineStr">
        <is>
          <t>format_t3</t>
        </is>
      </c>
      <c r="K6">
        <f>OR(NOT(IFERROR(LEN(LOWER(TRIM(SUBSTITUTE(SUBSTITUTE(E12," "," ")," "," "))))&gt;0,TRUE)),ISNUMBER(E12))</f>
        <v/>
      </c>
    </row>
    <row r="7" ht="20" customHeight="1">
      <c r="A7" s="5" t="inlineStr">
        <is>
          <t>1. Основные параметры системы</t>
        </is>
      </c>
      <c r="B7" s="6" t="n"/>
      <c r="C7" s="6" t="n"/>
      <c r="D7" s="6" t="n"/>
      <c r="E7" s="6" t="n"/>
      <c r="F7" s="6" t="n"/>
      <c r="G7" s="6" t="n"/>
      <c r="H7" s="6" t="n"/>
      <c r="J7" t="inlineStr">
        <is>
          <t>format_b1</t>
        </is>
      </c>
      <c r="K7">
        <f>OR(NOT(IFERROR(LEN(LOWER(TRIM(SUBSTITUTE(SUBSTITUTE(E13," "," ")," "," "))))&gt;0,TRUE)),ISNUMBER(E13))</f>
        <v/>
      </c>
    </row>
    <row r="8" ht="30" customHeight="1">
      <c r="A8" s="11" t="inlineStr">
        <is>
          <t>Подключение ГВС
Обязательный выбор</t>
        </is>
      </c>
      <c r="E8" s="7" t="n"/>
      <c r="F8" s="8" t="n"/>
      <c r="G8" s="8" t="n"/>
      <c r="H8" s="9" t="n"/>
      <c r="J8" t="inlineStr">
        <is>
          <t>format_circulation_flow</t>
        </is>
      </c>
      <c r="K8">
        <f>OR(NOT(IFERROR(LEN(LOWER(TRIM(SUBSTITUTE(SUBSTITUTE(E14," "," ")," "," "))))&gt;0,TRUE)),ISNUMBER(E14))</f>
        <v/>
      </c>
    </row>
    <row r="9" ht="16" customHeight="1">
      <c r="A9" s="3" t="inlineStr">
        <is>
          <t>Варианты: Открытое / Закрытое.</t>
        </is>
      </c>
      <c r="J9" t="inlineStr">
        <is>
          <t>format_circulation_resistance</t>
        </is>
      </c>
      <c r="K9">
        <f>OR(NOT(IFERROR(LEN(LOWER(TRIM(SUBSTITUTE(SUBSTITUTE(E15," "," ")," "," "))))&gt;0,TRUE)),ISNUMBER(E15))</f>
        <v/>
      </c>
    </row>
    <row r="10" ht="32" customHeight="1">
      <c r="A10" s="11" t="inlineStr">
        <is>
          <t>Мощность системы; кВт / Гкал/ч
Обязательно во включённом разделе</t>
        </is>
      </c>
      <c r="E10" s="17" t="n"/>
      <c r="F10" s="9" t="n"/>
      <c r="G10" s="7" t="n"/>
      <c r="H10" s="9" t="n"/>
      <c r="J10" t="inlineStr">
        <is>
          <t>format_pumps</t>
        </is>
      </c>
      <c r="K10">
        <f>IFERROR(OR(LOWER(TRIM(SUBSTITUTE(SUBSTITUTE(E17," "," ")," "," ")))="",LOWER(TRIM(SUBSTITUTE(SUBSTITUTE(E17," "," ")," "," ")))="один установленный",LOWER(TRIM(SUBSTITUTE(SUBSTITUTE(E17," "," ")," "," ")))="один установленный + резервный на склад заказчика",LOWER(TRIM(SUBSTITUTE(SUBSTITUTE(E17," "," ")," "," ")))="два установленных: рабочий/резервный"),FALSE)</f>
        <v/>
      </c>
    </row>
    <row r="11" ht="16" customHeight="1">
      <c r="A11" s="3" t="inlineStr">
        <is>
          <t>Одно значение и одна единица. При смене единицы пересчитайте число вручную.</t>
        </is>
      </c>
      <c r="J11" t="inlineStr">
        <is>
          <t>installed_pumps</t>
        </is>
      </c>
      <c r="K11">
        <f>IF(IFERROR(LOWER(TRIM(SUBSTITUTE(SUBSTITUTE(E17," "," ")," "," ")))="два установленных: рабочий/резервный",FALSE),2,IF(OR(IFERROR(LOWER(TRIM(SUBSTITUTE(SUBSTITUTE(E17," "," ")," "," ")))="один установленный",FALSE),IFERROR(LOWER(TRIM(SUBSTITUTE(SUBSTITUTE(E17," "," ")," "," ")))="один установленный + резервный на склад заказчика",FALSE)),1,0))</f>
        <v/>
      </c>
    </row>
    <row r="12" ht="24" customHeight="1">
      <c r="A12" s="4" t="inlineStr">
        <is>
          <t>Температура ГВС (Т3)</t>
        </is>
      </c>
      <c r="E12" s="17" t="n"/>
      <c r="F12" s="9" t="n"/>
      <c r="G12" s="16" t="inlineStr">
        <is>
          <t>°C</t>
        </is>
      </c>
      <c r="J12" t="inlineStr">
        <is>
          <t>format_frequency</t>
        </is>
      </c>
      <c r="K12">
        <f>IFERROR(OR(LOWER(TRIM(SUBSTITUTE(SUBSTITUTE(E19," "," ")," "," ")))="",LOWER(TRIM(SUBSTITUTE(SUBSTITUTE(E19," "," ")," "," ")))="да",LOWER(TRIM(SUBSTITUTE(SUBSTITUTE(E19," "," ")," "," ")))="нет"),FALSE)</f>
        <v/>
      </c>
    </row>
    <row r="13" ht="24" customHeight="1">
      <c r="A13" s="4" t="inlineStr">
        <is>
          <t>Температура холодной воды (В1)</t>
        </is>
      </c>
      <c r="E13" s="17" t="n"/>
      <c r="F13" s="9" t="n"/>
      <c r="G13" s="16" t="inlineStr">
        <is>
          <t>°C</t>
        </is>
      </c>
      <c r="J13" t="inlineStr">
        <is>
          <t>closed</t>
        </is>
      </c>
      <c r="K13">
        <f>AND($K$1,IFERROR(LOWER(TRIM(SUBSTITUTE(SUBSTITUTE(E8," "," ")," "," ")))="закрытое",FALSE))</f>
        <v/>
      </c>
    </row>
    <row r="14" ht="24" customHeight="1">
      <c r="A14" s="4" t="inlineStr">
        <is>
          <t>Расход воды на циркуляцию</t>
        </is>
      </c>
      <c r="E14" s="17" t="n"/>
      <c r="F14" s="9" t="n"/>
      <c r="G14" s="16" t="inlineStr">
        <is>
          <t>%</t>
        </is>
      </c>
      <c r="J14" t="inlineStr">
        <is>
          <t>format_stages</t>
        </is>
      </c>
      <c r="K14">
        <f>IFERROR(OR(LOWER(TRIM(SUBSTITUTE(SUBSTITUTE(E22," "," ")," "," ")))="",LOWER(TRIM(SUBSTITUTE(SUBSTITUTE(E22," "," ")," "," ")))="одноступенчатая",LOWER(TRIM(SUBSTITUTE(SUBSTITUTE(E22," "," ")," "," ")))="двухступенчатая"),FALSE)</f>
        <v/>
      </c>
    </row>
    <row r="15" ht="24" customHeight="1">
      <c r="A15" s="4" t="inlineStr">
        <is>
          <t>Сопротивление циркуляционного контура</t>
        </is>
      </c>
      <c r="E15" s="17" t="n"/>
      <c r="F15" s="9" t="n"/>
      <c r="G15" s="16" t="inlineStr">
        <is>
          <t>м вод. ст.</t>
        </is>
      </c>
      <c r="J15" t="inlineStr">
        <is>
          <t>two_stage</t>
        </is>
      </c>
      <c r="K15">
        <f>AND($K$13,IFERROR(LOWER(TRIM(SUBSTITUTE(SUBSTITUTE(E22," "," ")," "," ")))="двухступенчатая",FALSE))</f>
        <v/>
      </c>
    </row>
    <row r="16" ht="20" customHeight="1">
      <c r="A16" s="5" t="inlineStr">
        <is>
          <t>2. Циркуляционные насосы</t>
        </is>
      </c>
      <c r="B16" s="6" t="n"/>
      <c r="C16" s="6" t="n"/>
      <c r="D16" s="6" t="n"/>
      <c r="E16" s="6" t="n"/>
      <c r="F16" s="6" t="n"/>
      <c r="G16" s="6" t="n"/>
      <c r="H16" s="6" t="n"/>
      <c r="J16" t="inlineStr">
        <is>
          <t>format_two_stage_design</t>
        </is>
      </c>
      <c r="K16">
        <f>IFERROR(OR(LOWER(TRIM(SUBSTITUTE(SUBSTITUTE(E24," "," ")," "," ")))="",LOWER(TRIM(SUBSTITUTE(SUBSTITUTE(E24," "," ")," "," ")))="моноблок",LOWER(TRIM(SUBSTITUTE(SUBSTITUTE(E24," "," ")," "," ")))="два отдельных то"),FALSE)</f>
        <v/>
      </c>
    </row>
    <row r="17" ht="32" customHeight="1">
      <c r="A17" s="11" t="inlineStr">
        <is>
          <t>Выбор насосов
Обязательно во включённом разделе</t>
        </is>
      </c>
      <c r="E17" s="7" t="n"/>
      <c r="F17" s="8" t="n"/>
      <c r="G17" s="8" t="n"/>
      <c r="H17" s="9" t="n"/>
      <c r="J17" t="inlineStr">
        <is>
          <t>to_applicable</t>
        </is>
      </c>
      <c r="K17">
        <f>AND($K$13,IFERROR(LOWER(TRIM(SUBSTITUTE(SUBSTITUTE(E22," "," ")," "," ")))="одноступенчатая",FALSE))</f>
        <v/>
      </c>
    </row>
    <row r="18" ht="28" customHeight="1">
      <c r="A18" s="3" t="inlineStr">
        <is>
          <t>Один установленный / один установленный + резервный на склад заказчика /
два установленных: рабочий/резервный. Складской резерв не считается установленным.</t>
        </is>
      </c>
      <c r="J18" t="inlineStr">
        <is>
          <t>format_to_reserve</t>
        </is>
      </c>
      <c r="K18">
        <f>IFERROR(OR(LOWER(TRIM(SUBSTITUTE(SUBSTITUTE(E27," "," ")," "," ")))="",LOWER(TRIM(SUBSTITUTE(SUBSTITUTE(E27," "," ")," "," ")))="да",LOWER(TRIM(SUBSTITUTE(SUBSTITUTE(E27," "," ")," "," ")))="нет"),FALSE)</f>
        <v/>
      </c>
    </row>
    <row r="19" ht="28" customHeight="1">
      <c r="A19" s="4" t="inlineStr">
        <is>
          <t>Частотное регулирование
Необязательно; Да / Нет</t>
        </is>
      </c>
      <c r="E19" s="7" t="n"/>
      <c r="F19" s="8" t="n"/>
      <c r="G19" s="8" t="n"/>
      <c r="H19" s="9" t="n"/>
      <c r="J19" t="inlineStr">
        <is>
          <t>two_to</t>
        </is>
      </c>
      <c r="K19">
        <f>AND($K$17,IFERROR(LOWER(TRIM(SUBSTITUTE(SUBSTITUTE(E27," "," ")," "," ")))="да",FALSE))</f>
        <v/>
      </c>
    </row>
    <row r="20" ht="4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J20" t="inlineStr">
        <is>
          <t>installed_to</t>
        </is>
      </c>
      <c r="K20">
        <f>IF($K$17,IF(IFERROR(LOWER(TRIM(SUBSTITUTE(SUBSTITUTE(E27," "," ")," "," ")))="да",FALSE),2,IF(IFERROR(LOWER(TRIM(SUBSTITUTE(SUBSTITUTE(E27," "," ")," "," ")))="нет",FALSE),1,0)),0)</f>
        <v/>
      </c>
    </row>
    <row r="21" ht="20" customHeight="1">
      <c r="A21" s="5" t="inlineStr">
        <is>
          <t>3. Подключение и теплообменники</t>
        </is>
      </c>
      <c r="B21" s="6" t="n"/>
      <c r="C21" s="6" t="n"/>
      <c r="D21" s="6" t="n"/>
      <c r="E21" s="6" t="n"/>
      <c r="F21" s="6" t="n"/>
      <c r="G21" s="6" t="n"/>
      <c r="H21" s="6" t="n"/>
      <c r="J21" t="inlineStr">
        <is>
          <t>format_to_percent</t>
        </is>
      </c>
      <c r="K21">
        <f>IFERROR(OR(NOT(IFERROR(LEN(LOWER(TRIM(SUBSTITUTE(SUBSTITUTE(E29," "," ")," "," "))))&gt;0,TRUE)),AND(ISNUMBER(E29),E29&gt;=50,E29&lt;=100)),FALSE)</f>
        <v/>
      </c>
    </row>
    <row r="22" ht="30" customHeight="1">
      <c r="A22" s="4" t="inlineStr">
        <is>
          <t>Схема при закрытом ГВС
Необязательно</t>
        </is>
      </c>
      <c r="E22" s="7" t="n"/>
      <c r="F22" s="8" t="n"/>
      <c r="G22" s="8" t="n"/>
      <c r="H22" s="9" t="n"/>
      <c r="J22" t="inlineStr">
        <is>
          <t>format_cold_pressure</t>
        </is>
      </c>
      <c r="K22">
        <f>OR(NOT(IFERROR(LEN(LOWER(TRIM(SUBSTITUTE(SUBSTITUTE(E31," "," ")," "," "))))&gt;0,TRUE)),ISNUMBER(E31))</f>
        <v/>
      </c>
    </row>
    <row r="23" ht="16" customHeight="1">
      <c r="A23" s="3" t="inlineStr">
        <is>
          <t>Варианты: Одноступенчатая / Двухступенчатая; пусто — схема не указана.</t>
        </is>
      </c>
      <c r="J23" t="inlineStr">
        <is>
          <t>format_water_flow_meter</t>
        </is>
      </c>
      <c r="K23">
        <f>IFERROR(OR(LOWER(TRIM(SUBSTITUTE(SUBSTITUTE(E33," "," ")," "," ")))="",LOWER(TRIM(SUBSTITUTE(SUBSTITUTE(E33," "," ")," "," ")))="да",LOWER(TRIM(SUBSTITUTE(SUBSTITUTE(E33," "," ")," "," ")))="нет"),FALSE)</f>
        <v/>
      </c>
    </row>
    <row r="24" ht="30" customHeight="1">
      <c r="A24" s="4" t="inlineStr">
        <is>
          <t>Исполнение двухступенчатой схемы
Необязательно</t>
        </is>
      </c>
      <c r="E24" s="7" t="n"/>
      <c r="F24" s="8" t="n"/>
      <c r="G24" s="8" t="n"/>
      <c r="H24" s="9" t="n"/>
      <c r="J24" t="inlineStr">
        <is>
          <t>format_softener_mpav</t>
        </is>
      </c>
      <c r="K24">
        <f>IFERROR(OR(LOWER(TRIM(SUBSTITUTE(SUBSTITUTE(E34," "," ")," "," ")))="",LOWER(TRIM(SUBSTITUTE(SUBSTITUTE(E34," "," ")," "," ")))="да",LOWER(TRIM(SUBSTITUTE(SUBSTITUTE(E34," "," ")," "," ")))="нет"),FALSE)</f>
        <v/>
      </c>
    </row>
    <row r="25" ht="16" customHeight="1">
      <c r="A25" s="3" t="inlineStr">
        <is>
          <t>Варианты: Моноблок / Два отдельных ТО.</t>
        </is>
      </c>
      <c r="J25" t="inlineStr">
        <is>
          <t>format_noncommercial_meter</t>
        </is>
      </c>
      <c r="K25">
        <f>IFERROR(OR(LOWER(TRIM(SUBSTITUTE(SUBSTITUTE(E35," "," ")," "," ")))="",LOWER(TRIM(SUBSTITUTE(SUBSTITUTE(E35," "," ")," "," ")))="да",LOWER(TRIM(SUBSTITUTE(SUBSTITUTE(E35," "," ")," "," ")))="нет"),FALSE)</f>
        <v/>
      </c>
    </row>
    <row r="26" ht="28" customHeight="1">
      <c r="A26" s="3" t="inlineStr">
        <is>
          <t>Резервирование ниже — только для явно выбранной закрытой одноступенчатой схемы.</t>
        </is>
      </c>
      <c r="J26" t="inlineStr">
        <is>
          <t>local_ready</t>
        </is>
      </c>
      <c r="K26">
        <f>AND(OR(NOT($K$1),IFERROR(OR(LOWER(TRIM(SUBSTITUTE(SUBSTITUTE(E8," "," ")," "," ")))="открытое",LOWER(TRIM(SUBSTITUTE(SUBSTITUTE(E8," "," ")," "," ")))="закрытое"),FALSE)),OR(NOT($K$1),ISNUMBER(E10)),OR(NOT($K$1),IFERROR(OR(LOWER(TRIM(SUBSTITUTE(SUBSTITUTE(G10," "," ")," "," ")))="квт",LOWER(TRIM(SUBSTITUTE(SUBSTITUTE(G10," "," ")," "," ")))="гкал/ч"),FALSE)),OR(NOT($K$1),IFERROR(OR(LOWER(TRIM(SUBSTITUTE(SUBSTITUTE(E17," "," ")," "," ")))="один установленный",LOWER(TRIM(SUBSTITUTE(SUBSTITUTE(E17," "," ")," "," ")))="один установленный + резервный на склад заказчика",LOWER(TRIM(SUBSTITUTE(SUBSTITUTE(E17," "," ")," "," ")))="два установленных: рабочий/резервный"),FALSE)),OR(NOT($K$19),ISNUMBER(E29)),OR(NOT($K$13),ISNUMBER(E31)),OR(NOT($K$1),$K$2),OR(NOT($K$1),$K$3),OR(NOT($K$1),$K$4),OR(NOT($K$1),$K$5),OR(NOT($K$1),$K$6),OR(NOT($K$1),$K$7),OR(NOT($K$1),$K$8),OR(NOT($K$1),$K$9),OR(NOT($K$1),$K$10),OR(NOT($K$1),$K$12),OR(NOT($K$13),$K$14),OR(NOT($K$15),$K$16),OR(NOT($K$17),$K$18),OR(NOT($K$19),$K$21),OR(NOT($K$13),$K$22),OR(NOT($K$1),$K$23),OR(NOT($K$1),$K$24),OR(NOT($K$1),$K$25))</f>
        <v/>
      </c>
    </row>
    <row r="27" ht="30" customHeight="1">
      <c r="A27" s="4" t="inlineStr">
        <is>
          <t>Резервирование ТО
Необязательно; Да / Нет</t>
        </is>
      </c>
      <c r="E27" s="7" t="n"/>
      <c r="F27" s="8" t="n"/>
      <c r="G27" s="8" t="n"/>
      <c r="H27" s="9" t="n"/>
      <c r="J27" t="inlineStr">
        <is>
          <t>ready</t>
        </is>
      </c>
      <c r="K27">
        <f>OR(NOT($K$1),$K$26)</f>
        <v/>
      </c>
    </row>
    <row r="28" ht="16" customHeight="1">
      <c r="A28" s="3" t="inlineStr">
        <is>
          <t>Нет — один ТО; Да — два ТО с одинаковым выбранным процентом нагрузки.</t>
        </is>
      </c>
    </row>
    <row r="29" ht="32" customHeight="1">
      <c r="A29" s="11" t="inlineStr">
        <is>
          <t>Доля нагрузки каждого ТО
При «Да» — обязательно; от 50 до 100%</t>
        </is>
      </c>
      <c r="E29" s="17" t="n"/>
      <c r="F29" s="9" t="n"/>
      <c r="G29" s="16" t="inlineStr">
        <is>
          <t>%</t>
        </is>
      </c>
    </row>
    <row r="30" ht="16" customHeight="1">
      <c r="A30" s="3" t="inlineStr">
        <is>
          <t>Например, 70% — два ТО, каждый на 70% нагрузки системы.</t>
        </is>
      </c>
    </row>
    <row r="31" ht="30" customHeight="1">
      <c r="A31" s="11" t="inlineStr">
        <is>
          <t>Давление ХВ на входе в ТО
Обязательно при закрытом ГВС</t>
        </is>
      </c>
      <c r="E31" s="17" t="n"/>
      <c r="F31" s="9" t="n"/>
      <c r="G31" s="16" t="inlineStr">
        <is>
          <t>м вод. ст.</t>
        </is>
      </c>
    </row>
    <row r="32" ht="20" customHeight="1">
      <c r="A32" s="5" t="inlineStr">
        <is>
          <t>4. Дополнительная комплектация — необязательно</t>
        </is>
      </c>
      <c r="B32" s="6" t="n"/>
      <c r="C32" s="6" t="n"/>
      <c r="D32" s="6" t="n"/>
      <c r="E32" s="6" t="n"/>
      <c r="F32" s="6" t="n"/>
      <c r="G32" s="6" t="n"/>
      <c r="H32" s="6" t="n"/>
    </row>
    <row r="33" ht="28" customHeight="1">
      <c r="A33" s="4" t="inlineStr">
        <is>
          <t>Расходомер ХВ на вводе
Да / Нет</t>
        </is>
      </c>
      <c r="E33" s="7" t="n"/>
      <c r="F33" s="8" t="n"/>
      <c r="G33" s="8" t="n"/>
      <c r="H33" s="9" t="n"/>
    </row>
    <row r="34" ht="30" customHeight="1">
      <c r="A34" s="4" t="inlineStr">
        <is>
          <t>Умягчитель воды / МПАВ
Необязательно; Да / Нет</t>
        </is>
      </c>
      <c r="E34" s="7" t="n"/>
      <c r="F34" s="8" t="n"/>
      <c r="G34" s="8" t="n"/>
      <c r="H34" s="9" t="n"/>
    </row>
    <row r="35" ht="28" customHeight="1">
      <c r="A35" s="4" t="inlineStr">
        <is>
          <t>Некоммерческий УУТЭ
Да / Нет</t>
        </is>
      </c>
      <c r="E35" s="7" t="n"/>
      <c r="F35" s="8" t="n"/>
      <c r="G35" s="8" t="n"/>
      <c r="H35" s="9" t="n"/>
    </row>
    <row r="36" ht="20" customHeight="1">
      <c r="A36" s="5" t="inlineStr">
        <is>
          <t>Дополнительное оборудование</t>
        </is>
      </c>
      <c r="B36" s="6" t="n"/>
      <c r="C36" s="6" t="n"/>
      <c r="D36" s="6" t="n"/>
      <c r="E36" s="6" t="n"/>
      <c r="F36" s="6" t="n"/>
      <c r="G36" s="6" t="n"/>
      <c r="H36" s="6" t="n"/>
    </row>
    <row r="37" ht="24" customHeight="1">
      <c r="A37" s="18" t="n"/>
      <c r="B37" s="19" t="n"/>
      <c r="C37" s="19" t="n"/>
      <c r="D37" s="19" t="n"/>
      <c r="E37" s="19" t="n"/>
      <c r="F37" s="19" t="n"/>
      <c r="G37" s="19" t="n"/>
      <c r="H37" s="20" t="n"/>
    </row>
    <row r="38" ht="24" customHeight="1">
      <c r="A38" s="21" t="n"/>
      <c r="B38" s="22" t="n"/>
      <c r="C38" s="22" t="n"/>
      <c r="D38" s="22" t="n"/>
      <c r="E38" s="22" t="n"/>
      <c r="F38" s="22" t="n"/>
      <c r="G38" s="22" t="n"/>
      <c r="H38" s="23" t="n"/>
    </row>
    <row r="39" ht="20" customHeight="1">
      <c r="A39" s="5" t="inlineStr">
        <is>
          <t>Примечание системы</t>
        </is>
      </c>
      <c r="B39" s="6" t="n"/>
      <c r="C39" s="6" t="n"/>
      <c r="D39" s="6" t="n"/>
      <c r="E39" s="6" t="n"/>
      <c r="F39" s="6" t="n"/>
      <c r="G39" s="6" t="n"/>
      <c r="H39" s="6" t="n"/>
    </row>
    <row r="40" ht="24" customHeight="1">
      <c r="A40" s="18" t="n"/>
      <c r="B40" s="19" t="n"/>
      <c r="C40" s="19" t="n"/>
      <c r="D40" s="19" t="n"/>
      <c r="E40" s="19" t="n"/>
      <c r="F40" s="19" t="n"/>
      <c r="G40" s="19" t="n"/>
      <c r="H40" s="20" t="n"/>
    </row>
    <row r="41" ht="24" customHeight="1">
      <c r="A41" s="21" t="n"/>
      <c r="B41" s="22" t="n"/>
      <c r="C41" s="22" t="n"/>
      <c r="D41" s="22" t="n"/>
      <c r="E41" s="22" t="n"/>
      <c r="F41" s="22" t="n"/>
      <c r="G41" s="22" t="n"/>
      <c r="H41" s="23" t="n"/>
    </row>
    <row r="42" ht="28" customHeight="1">
      <c r="A42" s="28">
        <f>IF(AND($K$1,NOT($K$26)),"ВНИМАНИЕ: проверьте обязательные и отмеченные ответы раздела.","")</f>
        <v/>
      </c>
    </row>
  </sheetData>
  <mergeCells count="62">
    <mergeCell ref="A9:H9"/>
    <mergeCell ref="E12:F12"/>
    <mergeCell ref="A17:D17"/>
    <mergeCell ref="G12:H12"/>
    <mergeCell ref="A8:D8"/>
    <mergeCell ref="A30:H30"/>
    <mergeCell ref="A39:H39"/>
    <mergeCell ref="A22:D22"/>
    <mergeCell ref="A35:D35"/>
    <mergeCell ref="A37:H38"/>
    <mergeCell ref="A29:D29"/>
    <mergeCell ref="A36:H36"/>
    <mergeCell ref="A11:H11"/>
    <mergeCell ref="E14:F14"/>
    <mergeCell ref="A19:D19"/>
    <mergeCell ref="A1:H1"/>
    <mergeCell ref="A10:D10"/>
    <mergeCell ref="A13:D13"/>
    <mergeCell ref="E22:H22"/>
    <mergeCell ref="A31:D31"/>
    <mergeCell ref="A7:H7"/>
    <mergeCell ref="E10:F10"/>
    <mergeCell ref="A25:H25"/>
    <mergeCell ref="E29:F29"/>
    <mergeCell ref="G10:H10"/>
    <mergeCell ref="A16:H16"/>
    <mergeCell ref="A34:D34"/>
    <mergeCell ref="A15:D15"/>
    <mergeCell ref="E13:F13"/>
    <mergeCell ref="A24:D24"/>
    <mergeCell ref="G13:H13"/>
    <mergeCell ref="E33:H33"/>
    <mergeCell ref="E24:H24"/>
    <mergeCell ref="E31:F31"/>
    <mergeCell ref="A18:H18"/>
    <mergeCell ref="A3:H3"/>
    <mergeCell ref="E17:H17"/>
    <mergeCell ref="A21:H21"/>
    <mergeCell ref="A26:H26"/>
    <mergeCell ref="A6:D6"/>
    <mergeCell ref="E8:H8"/>
    <mergeCell ref="E15:F15"/>
    <mergeCell ref="G15:H15"/>
    <mergeCell ref="A2:H2"/>
    <mergeCell ref="E35:H35"/>
    <mergeCell ref="A42:H42"/>
    <mergeCell ref="A40:H41"/>
    <mergeCell ref="G14:H14"/>
    <mergeCell ref="E19:H19"/>
    <mergeCell ref="A23:H23"/>
    <mergeCell ref="A32:H32"/>
    <mergeCell ref="G29:H29"/>
    <mergeCell ref="A4:H4"/>
    <mergeCell ref="A27:D27"/>
    <mergeCell ref="A12:D12"/>
    <mergeCell ref="E34:H34"/>
    <mergeCell ref="E6:H6"/>
    <mergeCell ref="A28:H28"/>
    <mergeCell ref="G31:H31"/>
    <mergeCell ref="A33:D33"/>
    <mergeCell ref="E27:H27"/>
    <mergeCell ref="A14:D14"/>
  </mergeCells>
  <conditionalFormatting sqref="E8:H8">
    <cfRule type="expression" priority="1" dxfId="0" stopIfTrue="1">
      <formula>AND($K$1,NOT($K$2))</formula>
    </cfRule>
    <cfRule type="expression" priority="10002" dxfId="1" stopIfTrue="0">
      <formula>$K$1</formula>
    </cfRule>
  </conditionalFormatting>
  <conditionalFormatting sqref="E10:F10">
    <cfRule type="expression" priority="3" dxfId="0" stopIfTrue="1">
      <formula>AND($K$1,NOT($K$3))</formula>
    </cfRule>
    <cfRule type="expression" priority="10004" dxfId="1" stopIfTrue="0">
      <formula>$K$1</formula>
    </cfRule>
  </conditionalFormatting>
  <conditionalFormatting sqref="G10:H10">
    <cfRule type="expression" priority="5" dxfId="0" stopIfTrue="1">
      <formula>AND($K$1,NOT($K$4))</formula>
    </cfRule>
    <cfRule type="expression" priority="10006" dxfId="1" stopIfTrue="0">
      <formula>$K$1</formula>
    </cfRule>
    <cfRule type="expression" priority="7" dxfId="0" stopIfTrue="1">
      <formula>AND($K$1,NOT($K$5))</formula>
    </cfRule>
  </conditionalFormatting>
  <conditionalFormatting sqref="E12:F12">
    <cfRule type="expression" priority="8" dxfId="0" stopIfTrue="1">
      <formula>AND($K$1,NOT($K$6))</formula>
    </cfRule>
  </conditionalFormatting>
  <conditionalFormatting sqref="E13:F13">
    <cfRule type="expression" priority="9" dxfId="0" stopIfTrue="1">
      <formula>AND($K$1,NOT($K$7))</formula>
    </cfRule>
  </conditionalFormatting>
  <conditionalFormatting sqref="E14:F14">
    <cfRule type="expression" priority="10" dxfId="0" stopIfTrue="1">
      <formula>AND($K$1,NOT($K$8))</formula>
    </cfRule>
  </conditionalFormatting>
  <conditionalFormatting sqref="E15:F15">
    <cfRule type="expression" priority="11" dxfId="0" stopIfTrue="1">
      <formula>AND($K$1,NOT($K$9))</formula>
    </cfRule>
  </conditionalFormatting>
  <conditionalFormatting sqref="E17:H17">
    <cfRule type="expression" priority="12" dxfId="0" stopIfTrue="1">
      <formula>AND($K$1,NOT($K$10))</formula>
    </cfRule>
    <cfRule type="expression" priority="10013" dxfId="1" stopIfTrue="0">
      <formula>$K$1</formula>
    </cfRule>
  </conditionalFormatting>
  <conditionalFormatting sqref="E19:H19">
    <cfRule type="expression" priority="14" dxfId="0" stopIfTrue="1">
      <formula>AND($K$1,NOT($K$12))</formula>
    </cfRule>
  </conditionalFormatting>
  <conditionalFormatting sqref="E22:H22">
    <cfRule type="expression" priority="15" dxfId="0" stopIfTrue="1">
      <formula>AND($K$13,NOT($K$14))</formula>
    </cfRule>
  </conditionalFormatting>
  <conditionalFormatting sqref="E24:H24">
    <cfRule type="expression" priority="16" dxfId="0" stopIfTrue="1">
      <formula>AND($K$15,NOT($K$16))</formula>
    </cfRule>
  </conditionalFormatting>
  <conditionalFormatting sqref="E27:H27">
    <cfRule type="expression" priority="17" dxfId="0" stopIfTrue="1">
      <formula>AND($K$17,NOT($K$18))</formula>
    </cfRule>
  </conditionalFormatting>
  <conditionalFormatting sqref="E29:F29">
    <cfRule type="expression" priority="18" dxfId="0" stopIfTrue="1">
      <formula>AND($K$19,NOT($K$21))</formula>
    </cfRule>
    <cfRule type="expression" priority="10019" dxfId="1" stopIfTrue="0">
      <formula>$K$19</formula>
    </cfRule>
  </conditionalFormatting>
  <conditionalFormatting sqref="E31:F31">
    <cfRule type="expression" priority="20" dxfId="0" stopIfTrue="1">
      <formula>AND($K$13,NOT($K$22))</formula>
    </cfRule>
    <cfRule type="expression" priority="10021" dxfId="1" stopIfTrue="0">
      <formula>$K$13</formula>
    </cfRule>
  </conditionalFormatting>
  <conditionalFormatting sqref="E33:H33">
    <cfRule type="expression" priority="22" dxfId="0" stopIfTrue="1">
      <formula>AND($K$1,NOT($K$23))</formula>
    </cfRule>
  </conditionalFormatting>
  <conditionalFormatting sqref="E34:H34">
    <cfRule type="expression" priority="23" dxfId="0" stopIfTrue="1">
      <formula>AND($K$1,NOT($K$24))</formula>
    </cfRule>
  </conditionalFormatting>
  <conditionalFormatting sqref="E35:H35">
    <cfRule type="expression" priority="24" dxfId="0" stopIfTrue="1">
      <formula>AND($K$1,NOT($K$25))</formula>
    </cfRule>
  </conditionalFormatting>
  <dataValidations count="17">
    <dataValidation sqref="E8" showDropDown="0" showInputMessage="0" showErrorMessage="1" allowBlank="1" errorTitle="Проверьте ответ" error="Выберите вариант из списка либо очистите поле." type="list" errorStyle="stop">
      <formula1>"Открытое,Закрытое"</formula1>
    </dataValidation>
    <dataValidation sqref="E10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OR(NOT($K$1),OR(NOT(IFERROR(LEN(LOWER(TRIM(SUBSTITUTE(SUBSTITUTE(E10," "," ")," "," "))))&gt;0,TRUE)),ISNUMBER(E10)))</formula1>
    </dataValidation>
    <dataValidation sqref="G10" showDropDown="0" showInputMessage="0" showErrorMessage="1" allowBlank="1" errorTitle="Проверьте ответ" error="Выберите вариант из списка либо очистите поле." type="list" errorStyle="stop">
      <formula1>"кВт,Гкал/ч"</formula1>
    </dataValidation>
    <dataValidation sqref="E12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OR(NOT($K$1),OR(NOT(IFERROR(LEN(LOWER(TRIM(SUBSTITUTE(SUBSTITUTE(E12," "," ")," "," "))))&gt;0,TRUE)),ISNUMBER(E12)))</formula1>
    </dataValidation>
    <dataValidation sqref="E13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OR(NOT($K$1),OR(NOT(IFERROR(LEN(LOWER(TRIM(SUBSTITUTE(SUBSTITUTE(E13," "," ")," "," "))))&gt;0,TRUE)),ISNUMBER(E13)))</formula1>
    </dataValidation>
    <dataValidation sqref="E14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OR(NOT($K$1),OR(NOT(IFERROR(LEN(LOWER(TRIM(SUBSTITUTE(SUBSTITUTE(E14," "," ")," "," "))))&gt;0,TRUE)),ISNUMBER(E14)))</formula1>
    </dataValidation>
    <dataValidation sqref="E15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OR(NOT($K$1),OR(NOT(IFERROR(LEN(LOWER(TRIM(SUBSTITUTE(SUBSTITUTE(E15," "," ")," "," "))))&gt;0,TRUE)),ISNUMBER(E15)))</formula1>
    </dataValidation>
    <dataValidation sqref="E17" showDropDown="0" showInputMessage="0" showErrorMessage="1" allowBlank="1" errorTitle="Проверьте ответ" error="Выберите вариант из списка либо очистите поле." type="list" errorStyle="stop">
      <formula1>"Один установленный,Один установленный + резервный на склад заказчика,Два установленных: рабочий/резервный"</formula1>
    </dataValidation>
    <dataValidation sqref="E19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OR(NOT($K$1),IFERROR(OR(LOWER(TRIM(SUBSTITUTE(SUBSTITUTE(E19," "," ")," "," ")))="",LOWER(TRIM(SUBSTITUTE(SUBSTITUTE(E19," "," ")," "," ")))="да",LOWER(TRIM(SUBSTITUTE(SUBSTITUTE(E19," "," ")," "," ")))="нет"),FALSE))</formula1>
    </dataValidation>
    <dataValidation sqref="E22" showDropDown="0" showInputMessage="0" showErrorMessage="1" allowBlank="1" errorTitle="Проверьте ответ" error="Выберите вариант из списка либо очистите поле." type="list" errorStyle="stop">
      <formula1>"Одноступенчатая,Двухступенчатая"</formula1>
    </dataValidation>
    <dataValidation sqref="E24" showDropDown="0" showInputMessage="0" showErrorMessage="1" allowBlank="1" errorTitle="Проверьте ответ" error="Выберите вариант из списка либо очистите поле." type="list" errorStyle="stop">
      <formula1>"Моноблок,Два отдельных ТО"</formula1>
    </dataValidation>
    <dataValidation sqref="E27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OR(NOT($K$17),IFERROR(OR(LOWER(TRIM(SUBSTITUTE(SUBSTITUTE(E27," "," ")," "," ")))="",LOWER(TRIM(SUBSTITUTE(SUBSTITUTE(E27," "," ")," "," ")))="да",LOWER(TRIM(SUBSTITUTE(SUBSTITUTE(E27," "," ")," "," ")))="нет"),FALSE))</formula1>
    </dataValidation>
    <dataValidation sqref="E29" showDropDown="0" showInputMessage="0" showErrorMessage="1" allowBlank="1" errorTitle="Проверьте ответ" error="Введите число от 50 до 100 либо очистите поле." type="custom" errorStyle="stop">
      <formula1>IFERROR(OR(E29="",AND(ISNUMBER(E29),E29&gt;=50,E29&lt;=100)),FALSE)</formula1>
    </dataValidation>
    <dataValidation sqref="E31" showDropDown="0" showInputMessage="0" showErrorMessage="1" allowBlank="1" errorTitle="Проверьте ответ" error="Введите число либо очистите поле." type="custom" errorStyle="stop">
      <formula1>OR(NOT($K$13),OR(NOT(IFERROR(LEN(LOWER(TRIM(SUBSTITUTE(SUBSTITUTE(E31," "," ")," "," "))))&gt;0,TRUE)),ISNUMBER(E31)))</formula1>
    </dataValidation>
    <dataValidation sqref="E33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OR(NOT($K$1),IFERROR(OR(LOWER(TRIM(SUBSTITUTE(SUBSTITUTE(E33," "," ")," "," ")))="",LOWER(TRIM(SUBSTITUTE(SUBSTITUTE(E33," "," ")," "," ")))="да",LOWER(TRIM(SUBSTITUTE(SUBSTITUTE(E33," "," ")," "," ")))="нет"),FALSE))</formula1>
    </dataValidation>
    <dataValidation sqref="E34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OR(NOT($K$1),IFERROR(OR(LOWER(TRIM(SUBSTITUTE(SUBSTITUTE(E34," "," ")," "," ")))="",LOWER(TRIM(SUBSTITUTE(SUBSTITUTE(E34," "," ")," "," ")))="да",LOWER(TRIM(SUBSTITUTE(SUBSTITUTE(E34," "," ")," "," ")))="нет"),FALSE))</formula1>
    </dataValidation>
    <dataValidation sqref="E35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OR(NOT($K$1),IFERROR(OR(LOWER(TRIM(SUBSTITUTE(SUBSTITUTE(E35," "," ")," "," ")))="",LOWER(TRIM(SUBSTITUTE(SUBSTITUTE(E35," "," ")," "," ")))="да",LOWER(TRIM(SUBSTITUTE(SUBSTITUTE(E35," "," ")," "," ")))="нет"),FALSE))</formula1>
    </dataValidation>
  </dataValidations>
  <printOptions horizontalCentered="1" headings="0" gridLines="0"/>
  <pageMargins left="0.3937007874015748" right="0.3937007874015748" top="0.4724409448818898" bottom="0.984251968503937" header="0.2362204724409449" footer="0.2755905511811024"/>
  <pageSetup orientation="portrait" paperSize="9" scale="100"/>
  <headerFooter differentOddEven="0" differentFirst="0">
    <oddHeader/>
    <oddFooter>&amp;L&amp;"Arial"&amp;9 &amp;A&amp;C&amp;"Arial"&amp;10 ООО «ЭНЕРГОЭФФЕКТ»  •  +7 800 444-07-66
sales@ee-don.ru  •  www.energoeffekt-rostov.ru
344113, Ростов-на-Дону, б-р Комарова, 28/2, офис 319.&amp;R&amp;"Arial"&amp;9 Страница &amp;P из &amp;N</oddFooter>
    <evenHeader/>
    <evenFooter/>
    <firstHeader/>
    <firstFooter/>
  </headerFooter>
  <rowBreaks count="1" manualBreakCount="1">
    <brk id="19" min="0" max="16383" man="1"/>
  </rowBreaks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 autoPageBreaks="0" fitToPage="0"/>
  </sheetPr>
  <dimension ref="A1:M64"/>
  <sheetViews>
    <sheetView showGridLines="0" view="normal" zoomScale="100" workbookViewId="0">
      <selection activeCell="A1" sqref="A1"/>
    </sheetView>
  </sheetViews>
  <sheetFormatPr baseColWidth="8" defaultRowHeight="15"/>
  <cols>
    <col width="4.5" customWidth="1" min="1" max="1"/>
    <col width="12" customWidth="1" min="2" max="2"/>
    <col width="11.5" customWidth="1" min="3" max="3"/>
    <col width="8" customWidth="1" min="4" max="4"/>
    <col width="18" customWidth="1" min="5" max="5"/>
    <col width="18" customWidth="1" min="6" max="6"/>
    <col width="18" customWidth="1" min="7" max="7"/>
    <col hidden="1" width="13" customWidth="1" min="10" max="10"/>
    <col hidden="1" width="13" customWidth="1" min="11" max="11"/>
    <col hidden="1" width="13" customWidth="1" min="12" max="12"/>
    <col hidden="1" width="13" customWidth="1" min="13" max="13"/>
  </cols>
  <sheetData>
    <row r="1" ht="16" customHeight="1">
      <c r="A1" s="1" t="inlineStr">
        <is>
          <t>ООО «ЭНЕРГОЭФФЕКТ»</t>
        </is>
      </c>
      <c r="J1" t="inlineStr">
        <is>
          <t>enabled</t>
        </is>
      </c>
      <c r="K1">
        <f>IFERROR(LOWER(TRIM(SUBSTITUTE(SUBSTITUTE('Общие данные'!$E$18," "," ")," "," ")))="да",FALSE)</f>
        <v/>
      </c>
      <c r="L1" t="inlineStr">
        <is>
          <t>format_out07_balance_supply</t>
        </is>
      </c>
      <c r="M1">
        <f>IFERROR(OR(LOWER(TRIM(SUBSTITUTE(SUBSTITUTE(E16," "," ")," "," ")))="",LOWER(TRIM(SUBSTITUTE(SUBSTITUTE(E16," "," ")," "," ")))="да",LOWER(TRIM(SUBSTITUTE(SUBSTITUTE(E16," "," ")," "," ")))="нет"),FALSE)</f>
        <v/>
      </c>
    </row>
    <row r="2" ht="24" customHeight="1">
      <c r="A2" s="2" t="inlineStr">
        <is>
          <t>БТП • коллектор отопления</t>
        </is>
      </c>
      <c r="J2" t="inlineStr">
        <is>
          <t>format_out01_power</t>
        </is>
      </c>
      <c r="K2">
        <f>OR(NOT(IFERROR(LEN(LOWER(TRIM(SUBSTITUTE(SUBSTITUTE(B10," "," ")," "," "))))&gt;0,TRUE)),ISNUMBER(B10))</f>
        <v/>
      </c>
      <c r="L2" t="inlineStr">
        <is>
          <t>format_out07_balance_return</t>
        </is>
      </c>
      <c r="M2">
        <f>IFERROR(OR(LOWER(TRIM(SUBSTITUTE(SUBSTITUTE(F16," "," ")," "," ")))="",LOWER(TRIM(SUBSTITUTE(SUBSTITUTE(F16," "," ")," "," ")))="да",LOWER(TRIM(SUBSTITUTE(SUBSTITUTE(F16," "," ")," "," ")))="нет"),FALSE)</f>
        <v/>
      </c>
    </row>
    <row r="3" ht="16" customHeight="1">
      <c r="A3" s="3" t="inlineStr">
        <is>
          <t>Включение коллектора задаётся отдельно на вкладке «Общие данные».</t>
        </is>
      </c>
      <c r="J3" t="inlineStr">
        <is>
          <t>format_out01_flow</t>
        </is>
      </c>
      <c r="K3">
        <f>OR(NOT(IFERROR(LEN(LOWER(TRIM(SUBSTITUTE(SUBSTITUTE(C10," "," ")," "," "))))&gt;0,TRUE)),ISNUMBER(C10))</f>
        <v/>
      </c>
      <c r="L3" t="inlineStr">
        <is>
          <t>format_out07_meter</t>
        </is>
      </c>
      <c r="M3">
        <f>IFERROR(OR(LOWER(TRIM(SUBSTITUTE(SUBSTITUTE(G16," "," ")," "," ")))="",LOWER(TRIM(SUBSTITUTE(SUBSTITUTE(G16," "," ")," "," ")))="да",LOWER(TRIM(SUBSTITUTE(SUBSTITUTE(G16," "," ")," "," ")))="нет"),FALSE)</f>
        <v/>
      </c>
    </row>
    <row r="4" ht="28" customHeight="1">
      <c r="A4" s="3" t="inlineStr">
        <is>
          <t>Жёлтый фон — обязательное поле или группа; условия — рядом.
Ошибка — красная рамка и текстовое предупреждение; остальные ответы необязательные.</t>
        </is>
      </c>
      <c r="J4" t="inlineStr">
        <is>
          <t>format_out01_diameter</t>
        </is>
      </c>
      <c r="K4">
        <f>OR(NOT(IFERROR(LEN(LOWER(TRIM(SUBSTITUTE(SUBSTITUTE(D10," "," ")," "," "))))&gt;0,TRUE)),ISNUMBER(D10))</f>
        <v/>
      </c>
      <c r="L4" t="inlineStr">
        <is>
          <t>out07_active</t>
        </is>
      </c>
      <c r="M4">
        <f>OR(IFERROR(LEN(LOWER(TRIM(SUBSTITUTE(SUBSTITUTE(B16," "," ")," "," "))))&gt;0,TRUE),IFERROR(LEN(LOWER(TRIM(SUBSTITUTE(SUBSTITUTE(C16," "," ")," "," "))))&gt;0,TRUE),IFERROR(LEN(LOWER(TRIM(SUBSTITUTE(SUBSTITUTE(D16," "," ")," "," "))))&gt;0,TRUE),IFERROR(LEN(LOWER(TRIM(SUBSTITUTE(SUBSTITUTE(E16," "," ")," "," "))))&gt;0,TRUE),IFERROR(LEN(LOWER(TRIM(SUBSTITUTE(SUBSTITUTE(F16," "," ")," "," "))))&gt;0,TRUE),IFERROR(LEN(LOWER(TRIM(SUBSTITUTE(SUBSTITUTE(G16," "," ")," "," "))))&gt;0,TRUE))</f>
        <v/>
      </c>
    </row>
    <row r="5" ht="4" customHeight="1">
      <c r="A5" s="4" t="n"/>
      <c r="B5" s="4" t="n"/>
      <c r="C5" s="4" t="n"/>
      <c r="D5" s="4" t="n"/>
      <c r="E5" s="4" t="n"/>
      <c r="F5" s="4" t="n"/>
      <c r="G5" s="4" t="n"/>
      <c r="J5" t="inlineStr">
        <is>
          <t>format_out01_balance_supply</t>
        </is>
      </c>
      <c r="K5">
        <f>IFERROR(OR(LOWER(TRIM(SUBSTITUTE(SUBSTITUTE(E10," "," ")," "," ")))="",LOWER(TRIM(SUBSTITUTE(SUBSTITUTE(E10," "," ")," "," ")))="да",LOWER(TRIM(SUBSTITUTE(SUBSTITUTE(E10," "," ")," "," ")))="нет"),FALSE)</f>
        <v/>
      </c>
      <c r="L5" t="inlineStr">
        <is>
          <t>out07_params</t>
        </is>
      </c>
      <c r="M5">
        <f>OR(ISNUMBER(B16),ISNUMBER(C16),ISNUMBER(D16))</f>
        <v/>
      </c>
    </row>
    <row r="6" ht="42" customHeight="1">
      <c r="A6" s="3" t="inlineStr">
        <is>
          <t>Заполните необходимые выходы. Для каждого заполненного выхода укажите хотя бы один параметр: мощность, расход или Ду. Можно указать несколько. Остальные строки оставьте пустыми.</t>
        </is>
      </c>
      <c r="J6" t="inlineStr">
        <is>
          <t>format_out01_balance_return</t>
        </is>
      </c>
      <c r="K6">
        <f>IFERROR(OR(LOWER(TRIM(SUBSTITUTE(SUBSTITUTE(F10," "," ")," "," ")))="",LOWER(TRIM(SUBSTITUTE(SUBSTITUTE(F10," "," ")," "," ")))="да",LOWER(TRIM(SUBSTITUTE(SUBSTITUTE(F10," "," ")," "," ")))="нет"),FALSE)</f>
        <v/>
      </c>
      <c r="L6" t="inlineStr">
        <is>
          <t>out07_ok</t>
        </is>
      </c>
      <c r="M6">
        <f>OR(NOT($M$4),$M$5)</f>
        <v/>
      </c>
    </row>
    <row r="7" ht="16" customHeight="1">
      <c r="A7" s="27" t="inlineStr">
        <is>
          <t>Для включённого коллектора обязателен хотя бы один заполненный выход.</t>
        </is>
      </c>
      <c r="J7" t="inlineStr">
        <is>
          <t>format_out01_meter</t>
        </is>
      </c>
      <c r="K7">
        <f>IFERROR(OR(LOWER(TRIM(SUBSTITUTE(SUBSTITUTE(G10," "," ")," "," ")))="",LOWER(TRIM(SUBSTITUTE(SUBSTITUTE(G10," "," ")," "," ")))="да",LOWER(TRIM(SUBSTITUTE(SUBSTITUTE(G10," "," ")," "," ")))="нет"),FALSE)</f>
        <v/>
      </c>
      <c r="L7" t="inlineStr">
        <is>
          <t>out07_missing</t>
        </is>
      </c>
      <c r="M7">
        <f>IF(AND($M$4,NOT($M$5)),"7; ","")</f>
        <v/>
      </c>
    </row>
    <row r="8" ht="16" customHeight="1">
      <c r="A8" s="3" t="inlineStr">
        <is>
          <t>12 строк — объём бланка, а не инженерный максимум или предел будущей онлайн-формы.</t>
        </is>
      </c>
      <c r="J8" t="inlineStr">
        <is>
          <t>out01_active</t>
        </is>
      </c>
      <c r="K8">
        <f>OR(IFERROR(LEN(LOWER(TRIM(SUBSTITUTE(SUBSTITUTE(B10," "," ")," "," "))))&gt;0,TRUE),IFERROR(LEN(LOWER(TRIM(SUBSTITUTE(SUBSTITUTE(C10," "," ")," "," "))))&gt;0,TRUE),IFERROR(LEN(LOWER(TRIM(SUBSTITUTE(SUBSTITUTE(D10," "," ")," "," "))))&gt;0,TRUE),IFERROR(LEN(LOWER(TRIM(SUBSTITUTE(SUBSTITUTE(E10," "," ")," "," "))))&gt;0,TRUE),IFERROR(LEN(LOWER(TRIM(SUBSTITUTE(SUBSTITUTE(F10," "," ")," "," "))))&gt;0,TRUE),IFERROR(LEN(LOWER(TRIM(SUBSTITUTE(SUBSTITUTE(G10," "," ")," "," "))))&gt;0,TRUE))</f>
        <v/>
      </c>
      <c r="L8" t="inlineStr">
        <is>
          <t>format_out08_power</t>
        </is>
      </c>
      <c r="M8">
        <f>OR(NOT(IFERROR(LEN(LOWER(TRIM(SUBSTITUTE(SUBSTITUTE(B17," "," ")," "," "))))&gt;0,TRUE)),ISNUMBER(B17))</f>
        <v/>
      </c>
    </row>
    <row r="9" ht="42" customHeight="1">
      <c r="A9" s="29" t="inlineStr">
        <is>
          <t>№</t>
        </is>
      </c>
      <c r="B9" s="29" t="inlineStr">
        <is>
          <t>Мощность,
кВт</t>
        </is>
      </c>
      <c r="C9" s="29" t="inlineStr">
        <is>
          <t>Расход,
м³/ч</t>
        </is>
      </c>
      <c r="D9" s="29" t="inlineStr">
        <is>
          <t>Ду,
мм</t>
        </is>
      </c>
      <c r="E9" s="29" t="inlineStr">
        <is>
          <t>Балансировка
подачи
Да / Нет</t>
        </is>
      </c>
      <c r="F9" s="29" t="inlineStr">
        <is>
          <t>Балансировка
обратки
Да / Нет</t>
        </is>
      </c>
      <c r="G9" s="29" t="inlineStr">
        <is>
          <t>Некоммерческий
учёт
Да / Нет</t>
        </is>
      </c>
      <c r="J9" t="inlineStr">
        <is>
          <t>out01_params</t>
        </is>
      </c>
      <c r="K9">
        <f>OR(ISNUMBER(B10),ISNUMBER(C10),ISNUMBER(D10))</f>
        <v/>
      </c>
      <c r="L9" t="inlineStr">
        <is>
          <t>format_out08_flow</t>
        </is>
      </c>
      <c r="M9">
        <f>OR(NOT(IFERROR(LEN(LOWER(TRIM(SUBSTITUTE(SUBSTITUTE(C17," "," ")," "," "))))&gt;0,TRUE)),ISNUMBER(C17))</f>
        <v/>
      </c>
    </row>
    <row r="10" ht="26" customHeight="1">
      <c r="A10" s="3" t="inlineStr">
        <is>
          <t>1</t>
        </is>
      </c>
      <c r="B10" s="30" t="n"/>
      <c r="C10" s="30" t="n"/>
      <c r="D10" s="30" t="n"/>
      <c r="E10" s="31" t="n"/>
      <c r="F10" s="31" t="n"/>
      <c r="G10" s="31" t="n"/>
      <c r="J10" t="inlineStr">
        <is>
          <t>out01_ok</t>
        </is>
      </c>
      <c r="K10">
        <f>OR(NOT($K$8),$K$9)</f>
        <v/>
      </c>
      <c r="L10" t="inlineStr">
        <is>
          <t>format_out08_diameter</t>
        </is>
      </c>
      <c r="M10">
        <f>OR(NOT(IFERROR(LEN(LOWER(TRIM(SUBSTITUTE(SUBSTITUTE(D17," "," ")," "," "))))&gt;0,TRUE)),ISNUMBER(D17))</f>
        <v/>
      </c>
    </row>
    <row r="11" ht="26" customHeight="1">
      <c r="A11" s="3" t="inlineStr">
        <is>
          <t>2</t>
        </is>
      </c>
      <c r="B11" s="30" t="n"/>
      <c r="C11" s="30" t="n"/>
      <c r="D11" s="30" t="n"/>
      <c r="E11" s="31" t="n"/>
      <c r="F11" s="31" t="n"/>
      <c r="G11" s="31" t="n"/>
      <c r="J11" t="inlineStr">
        <is>
          <t>out01_missing</t>
        </is>
      </c>
      <c r="K11">
        <f>IF(AND($K$8,NOT($K$9)),"1; ","")</f>
        <v/>
      </c>
      <c r="L11" t="inlineStr">
        <is>
          <t>format_out08_balance_supply</t>
        </is>
      </c>
      <c r="M11">
        <f>IFERROR(OR(LOWER(TRIM(SUBSTITUTE(SUBSTITUTE(E17," "," ")," "," ")))="",LOWER(TRIM(SUBSTITUTE(SUBSTITUTE(E17," "," ")," "," ")))="да",LOWER(TRIM(SUBSTITUTE(SUBSTITUTE(E17," "," ")," "," ")))="нет"),FALSE)</f>
        <v/>
      </c>
    </row>
    <row r="12" ht="26" customHeight="1">
      <c r="A12" s="3" t="inlineStr">
        <is>
          <t>3</t>
        </is>
      </c>
      <c r="B12" s="30" t="n"/>
      <c r="C12" s="30" t="n"/>
      <c r="D12" s="30" t="n"/>
      <c r="E12" s="31" t="n"/>
      <c r="F12" s="31" t="n"/>
      <c r="G12" s="31" t="n"/>
      <c r="J12" t="inlineStr">
        <is>
          <t>format_out02_power</t>
        </is>
      </c>
      <c r="K12">
        <f>OR(NOT(IFERROR(LEN(LOWER(TRIM(SUBSTITUTE(SUBSTITUTE(B11," "," ")," "," "))))&gt;0,TRUE)),ISNUMBER(B11))</f>
        <v/>
      </c>
      <c r="L12" t="inlineStr">
        <is>
          <t>format_out08_balance_return</t>
        </is>
      </c>
      <c r="M12">
        <f>IFERROR(OR(LOWER(TRIM(SUBSTITUTE(SUBSTITUTE(F17," "," ")," "," ")))="",LOWER(TRIM(SUBSTITUTE(SUBSTITUTE(F17," "," ")," "," ")))="да",LOWER(TRIM(SUBSTITUTE(SUBSTITUTE(F17," "," ")," "," ")))="нет"),FALSE)</f>
        <v/>
      </c>
    </row>
    <row r="13" ht="26" customHeight="1">
      <c r="A13" s="3" t="inlineStr">
        <is>
          <t>4</t>
        </is>
      </c>
      <c r="B13" s="30" t="n"/>
      <c r="C13" s="30" t="n"/>
      <c r="D13" s="30" t="n"/>
      <c r="E13" s="31" t="n"/>
      <c r="F13" s="31" t="n"/>
      <c r="G13" s="31" t="n"/>
      <c r="J13" t="inlineStr">
        <is>
          <t>format_out02_flow</t>
        </is>
      </c>
      <c r="K13">
        <f>OR(NOT(IFERROR(LEN(LOWER(TRIM(SUBSTITUTE(SUBSTITUTE(C11," "," ")," "," "))))&gt;0,TRUE)),ISNUMBER(C11))</f>
        <v/>
      </c>
      <c r="L13" t="inlineStr">
        <is>
          <t>format_out08_meter</t>
        </is>
      </c>
      <c r="M13">
        <f>IFERROR(OR(LOWER(TRIM(SUBSTITUTE(SUBSTITUTE(G17," "," ")," "," ")))="",LOWER(TRIM(SUBSTITUTE(SUBSTITUTE(G17," "," ")," "," ")))="да",LOWER(TRIM(SUBSTITUTE(SUBSTITUTE(G17," "," ")," "," ")))="нет"),FALSE)</f>
        <v/>
      </c>
    </row>
    <row r="14" ht="26" customHeight="1">
      <c r="A14" s="3" t="inlineStr">
        <is>
          <t>5</t>
        </is>
      </c>
      <c r="B14" s="30" t="n"/>
      <c r="C14" s="30" t="n"/>
      <c r="D14" s="30" t="n"/>
      <c r="E14" s="31" t="n"/>
      <c r="F14" s="31" t="n"/>
      <c r="G14" s="31" t="n"/>
      <c r="J14" t="inlineStr">
        <is>
          <t>format_out02_diameter</t>
        </is>
      </c>
      <c r="K14">
        <f>OR(NOT(IFERROR(LEN(LOWER(TRIM(SUBSTITUTE(SUBSTITUTE(D11," "," ")," "," "))))&gt;0,TRUE)),ISNUMBER(D11))</f>
        <v/>
      </c>
      <c r="L14" t="inlineStr">
        <is>
          <t>out08_active</t>
        </is>
      </c>
      <c r="M14">
        <f>OR(IFERROR(LEN(LOWER(TRIM(SUBSTITUTE(SUBSTITUTE(B17," "," ")," "," "))))&gt;0,TRUE),IFERROR(LEN(LOWER(TRIM(SUBSTITUTE(SUBSTITUTE(C17," "," ")," "," "))))&gt;0,TRUE),IFERROR(LEN(LOWER(TRIM(SUBSTITUTE(SUBSTITUTE(D17," "," ")," "," "))))&gt;0,TRUE),IFERROR(LEN(LOWER(TRIM(SUBSTITUTE(SUBSTITUTE(E17," "," ")," "," "))))&gt;0,TRUE),IFERROR(LEN(LOWER(TRIM(SUBSTITUTE(SUBSTITUTE(F17," "," ")," "," "))))&gt;0,TRUE),IFERROR(LEN(LOWER(TRIM(SUBSTITUTE(SUBSTITUTE(G17," "," ")," "," "))))&gt;0,TRUE))</f>
        <v/>
      </c>
    </row>
    <row r="15" ht="26" customHeight="1">
      <c r="A15" s="3" t="inlineStr">
        <is>
          <t>6</t>
        </is>
      </c>
      <c r="B15" s="30" t="n"/>
      <c r="C15" s="30" t="n"/>
      <c r="D15" s="30" t="n"/>
      <c r="E15" s="31" t="n"/>
      <c r="F15" s="31" t="n"/>
      <c r="G15" s="31" t="n"/>
      <c r="J15" t="inlineStr">
        <is>
          <t>format_out02_balance_supply</t>
        </is>
      </c>
      <c r="K15">
        <f>IFERROR(OR(LOWER(TRIM(SUBSTITUTE(SUBSTITUTE(E11," "," ")," "," ")))="",LOWER(TRIM(SUBSTITUTE(SUBSTITUTE(E11," "," ")," "," ")))="да",LOWER(TRIM(SUBSTITUTE(SUBSTITUTE(E11," "," ")," "," ")))="нет"),FALSE)</f>
        <v/>
      </c>
      <c r="L15" t="inlineStr">
        <is>
          <t>out08_params</t>
        </is>
      </c>
      <c r="M15">
        <f>OR(ISNUMBER(B17),ISNUMBER(C17),ISNUMBER(D17))</f>
        <v/>
      </c>
    </row>
    <row r="16" ht="26" customHeight="1">
      <c r="A16" s="3" t="inlineStr">
        <is>
          <t>7</t>
        </is>
      </c>
      <c r="B16" s="30" t="n"/>
      <c r="C16" s="30" t="n"/>
      <c r="D16" s="30" t="n"/>
      <c r="E16" s="31" t="n"/>
      <c r="F16" s="31" t="n"/>
      <c r="G16" s="31" t="n"/>
      <c r="J16" t="inlineStr">
        <is>
          <t>format_out02_balance_return</t>
        </is>
      </c>
      <c r="K16">
        <f>IFERROR(OR(LOWER(TRIM(SUBSTITUTE(SUBSTITUTE(F11," "," ")," "," ")))="",LOWER(TRIM(SUBSTITUTE(SUBSTITUTE(F11," "," ")," "," ")))="да",LOWER(TRIM(SUBSTITUTE(SUBSTITUTE(F11," "," ")," "," ")))="нет"),FALSE)</f>
        <v/>
      </c>
      <c r="L16" t="inlineStr">
        <is>
          <t>out08_ok</t>
        </is>
      </c>
      <c r="M16">
        <f>OR(NOT($M$14),$M$15)</f>
        <v/>
      </c>
    </row>
    <row r="17" ht="26" customHeight="1">
      <c r="A17" s="3" t="inlineStr">
        <is>
          <t>8</t>
        </is>
      </c>
      <c r="B17" s="30" t="n"/>
      <c r="C17" s="30" t="n"/>
      <c r="D17" s="30" t="n"/>
      <c r="E17" s="31" t="n"/>
      <c r="F17" s="31" t="n"/>
      <c r="G17" s="31" t="n"/>
      <c r="J17" t="inlineStr">
        <is>
          <t>format_out02_meter</t>
        </is>
      </c>
      <c r="K17">
        <f>IFERROR(OR(LOWER(TRIM(SUBSTITUTE(SUBSTITUTE(G11," "," ")," "," ")))="",LOWER(TRIM(SUBSTITUTE(SUBSTITUTE(G11," "," ")," "," ")))="да",LOWER(TRIM(SUBSTITUTE(SUBSTITUTE(G11," "," ")," "," ")))="нет"),FALSE)</f>
        <v/>
      </c>
      <c r="L17" t="inlineStr">
        <is>
          <t>out08_missing</t>
        </is>
      </c>
      <c r="M17">
        <f>IF(AND($M$14,NOT($M$15)),"8; ","")</f>
        <v/>
      </c>
    </row>
    <row r="18" ht="26" customHeight="1">
      <c r="A18" s="3" t="inlineStr">
        <is>
          <t>9</t>
        </is>
      </c>
      <c r="B18" s="30" t="n"/>
      <c r="C18" s="30" t="n"/>
      <c r="D18" s="30" t="n"/>
      <c r="E18" s="31" t="n"/>
      <c r="F18" s="31" t="n"/>
      <c r="G18" s="31" t="n"/>
      <c r="J18" t="inlineStr">
        <is>
          <t>out02_active</t>
        </is>
      </c>
      <c r="K18">
        <f>OR(IFERROR(LEN(LOWER(TRIM(SUBSTITUTE(SUBSTITUTE(B11," "," ")," "," "))))&gt;0,TRUE),IFERROR(LEN(LOWER(TRIM(SUBSTITUTE(SUBSTITUTE(C11," "," ")," "," "))))&gt;0,TRUE),IFERROR(LEN(LOWER(TRIM(SUBSTITUTE(SUBSTITUTE(D11," "," ")," "," "))))&gt;0,TRUE),IFERROR(LEN(LOWER(TRIM(SUBSTITUTE(SUBSTITUTE(E11," "," ")," "," "))))&gt;0,TRUE),IFERROR(LEN(LOWER(TRIM(SUBSTITUTE(SUBSTITUTE(F11," "," ")," "," "))))&gt;0,TRUE),IFERROR(LEN(LOWER(TRIM(SUBSTITUTE(SUBSTITUTE(G11," "," ")," "," "))))&gt;0,TRUE))</f>
        <v/>
      </c>
      <c r="L18" t="inlineStr">
        <is>
          <t>format_out09_power</t>
        </is>
      </c>
      <c r="M18">
        <f>OR(NOT(IFERROR(LEN(LOWER(TRIM(SUBSTITUTE(SUBSTITUTE(B18," "," ")," "," "))))&gt;0,TRUE)),ISNUMBER(B18))</f>
        <v/>
      </c>
    </row>
    <row r="19" ht="26" customHeight="1">
      <c r="A19" s="3" t="inlineStr">
        <is>
          <t>10</t>
        </is>
      </c>
      <c r="B19" s="30" t="n"/>
      <c r="C19" s="30" t="n"/>
      <c r="D19" s="30" t="n"/>
      <c r="E19" s="31" t="n"/>
      <c r="F19" s="31" t="n"/>
      <c r="G19" s="31" t="n"/>
      <c r="J19" t="inlineStr">
        <is>
          <t>out02_params</t>
        </is>
      </c>
      <c r="K19">
        <f>OR(ISNUMBER(B11),ISNUMBER(C11),ISNUMBER(D11))</f>
        <v/>
      </c>
      <c r="L19" t="inlineStr">
        <is>
          <t>format_out09_flow</t>
        </is>
      </c>
      <c r="M19">
        <f>OR(NOT(IFERROR(LEN(LOWER(TRIM(SUBSTITUTE(SUBSTITUTE(C18," "," ")," "," "))))&gt;0,TRUE)),ISNUMBER(C18))</f>
        <v/>
      </c>
    </row>
    <row r="20" ht="26" customHeight="1">
      <c r="A20" s="3" t="inlineStr">
        <is>
          <t>11</t>
        </is>
      </c>
      <c r="B20" s="30" t="n"/>
      <c r="C20" s="30" t="n"/>
      <c r="D20" s="30" t="n"/>
      <c r="E20" s="31" t="n"/>
      <c r="F20" s="31" t="n"/>
      <c r="G20" s="31" t="n"/>
      <c r="J20" t="inlineStr">
        <is>
          <t>out02_ok</t>
        </is>
      </c>
      <c r="K20">
        <f>OR(NOT($K$18),$K$19)</f>
        <v/>
      </c>
      <c r="L20" t="inlineStr">
        <is>
          <t>format_out09_diameter</t>
        </is>
      </c>
      <c r="M20">
        <f>OR(NOT(IFERROR(LEN(LOWER(TRIM(SUBSTITUTE(SUBSTITUTE(D18," "," ")," "," "))))&gt;0,TRUE)),ISNUMBER(D18))</f>
        <v/>
      </c>
    </row>
    <row r="21" ht="26" customHeight="1">
      <c r="A21" s="3" t="inlineStr">
        <is>
          <t>12</t>
        </is>
      </c>
      <c r="B21" s="30" t="n"/>
      <c r="C21" s="30" t="n"/>
      <c r="D21" s="30" t="n"/>
      <c r="E21" s="31" t="n"/>
      <c r="F21" s="31" t="n"/>
      <c r="G21" s="31" t="n"/>
      <c r="J21" t="inlineStr">
        <is>
          <t>out02_missing</t>
        </is>
      </c>
      <c r="K21">
        <f>IF(AND($K$18,NOT($K$19)),"2; ","")</f>
        <v/>
      </c>
      <c r="L21" t="inlineStr">
        <is>
          <t>format_out09_balance_supply</t>
        </is>
      </c>
      <c r="M21">
        <f>IFERROR(OR(LOWER(TRIM(SUBSTITUTE(SUBSTITUTE(E18," "," ")," "," ")))="",LOWER(TRIM(SUBSTITUTE(SUBSTITUTE(E18," "," ")," "," ")))="да",LOWER(TRIM(SUBSTITUTE(SUBSTITUTE(E18," "," ")," "," ")))="нет"),FALSE)</f>
        <v/>
      </c>
    </row>
    <row r="22" ht="20" customHeight="1">
      <c r="A22" s="5" t="inlineStr">
        <is>
          <t>Дополнительные требования</t>
        </is>
      </c>
      <c r="B22" s="6" t="n"/>
      <c r="C22" s="6" t="n"/>
      <c r="D22" s="6" t="n"/>
      <c r="E22" s="6" t="n"/>
      <c r="F22" s="6" t="n"/>
      <c r="G22" s="6" t="n"/>
      <c r="J22" t="inlineStr">
        <is>
          <t>format_out03_power</t>
        </is>
      </c>
      <c r="K22">
        <f>OR(NOT(IFERROR(LEN(LOWER(TRIM(SUBSTITUTE(SUBSTITUTE(B12," "," ")," "," "))))&gt;0,TRUE)),ISNUMBER(B12))</f>
        <v/>
      </c>
      <c r="L22" t="inlineStr">
        <is>
          <t>format_out09_balance_return</t>
        </is>
      </c>
      <c r="M22">
        <f>IFERROR(OR(LOWER(TRIM(SUBSTITUTE(SUBSTITUTE(F18," "," ")," "," ")))="",LOWER(TRIM(SUBSTITUTE(SUBSTITUTE(F18," "," ")," "," ")))="да",LOWER(TRIM(SUBSTITUTE(SUBSTITUTE(F18," "," ")," "," ")))="нет"),FALSE)</f>
        <v/>
      </c>
    </row>
    <row r="23" ht="24" customHeight="1">
      <c r="A23" s="18" t="n"/>
      <c r="B23" s="19" t="n"/>
      <c r="C23" s="19" t="n"/>
      <c r="D23" s="19" t="n"/>
      <c r="E23" s="19" t="n"/>
      <c r="F23" s="19" t="n"/>
      <c r="G23" s="20" t="n"/>
      <c r="J23" t="inlineStr">
        <is>
          <t>format_out03_flow</t>
        </is>
      </c>
      <c r="K23">
        <f>OR(NOT(IFERROR(LEN(LOWER(TRIM(SUBSTITUTE(SUBSTITUTE(C12," "," ")," "," "))))&gt;0,TRUE)),ISNUMBER(C12))</f>
        <v/>
      </c>
      <c r="L23" t="inlineStr">
        <is>
          <t>format_out09_meter</t>
        </is>
      </c>
      <c r="M23">
        <f>IFERROR(OR(LOWER(TRIM(SUBSTITUTE(SUBSTITUTE(G18," "," ")," "," ")))="",LOWER(TRIM(SUBSTITUTE(SUBSTITUTE(G18," "," ")," "," ")))="да",LOWER(TRIM(SUBSTITUTE(SUBSTITUTE(G18," "," ")," "," ")))="нет"),FALSE)</f>
        <v/>
      </c>
    </row>
    <row r="24" ht="24" customHeight="1">
      <c r="A24" s="21" t="n"/>
      <c r="B24" s="22" t="n"/>
      <c r="C24" s="22" t="n"/>
      <c r="D24" s="22" t="n"/>
      <c r="E24" s="22" t="n"/>
      <c r="F24" s="22" t="n"/>
      <c r="G24" s="23" t="n"/>
      <c r="J24" t="inlineStr">
        <is>
          <t>format_out03_diameter</t>
        </is>
      </c>
      <c r="K24">
        <f>OR(NOT(IFERROR(LEN(LOWER(TRIM(SUBSTITUTE(SUBSTITUTE(D12," "," ")," "," "))))&gt;0,TRUE)),ISNUMBER(D12))</f>
        <v/>
      </c>
      <c r="L24" t="inlineStr">
        <is>
          <t>out09_active</t>
        </is>
      </c>
      <c r="M24">
        <f>OR(IFERROR(LEN(LOWER(TRIM(SUBSTITUTE(SUBSTITUTE(B18," "," ")," "," "))))&gt;0,TRUE),IFERROR(LEN(LOWER(TRIM(SUBSTITUTE(SUBSTITUTE(C18," "," ")," "," "))))&gt;0,TRUE),IFERROR(LEN(LOWER(TRIM(SUBSTITUTE(SUBSTITUTE(D18," "," ")," "," "))))&gt;0,TRUE),IFERROR(LEN(LOWER(TRIM(SUBSTITUTE(SUBSTITUTE(E18," "," ")," "," "))))&gt;0,TRUE),IFERROR(LEN(LOWER(TRIM(SUBSTITUTE(SUBSTITUTE(F18," "," ")," "," "))))&gt;0,TRUE),IFERROR(LEN(LOWER(TRIM(SUBSTITUTE(SUBSTITUTE(G18," "," ")," "," "))))&gt;0,TRUE))</f>
        <v/>
      </c>
    </row>
    <row r="25" ht="28" customHeight="1">
      <c r="A25" s="28">
        <f>IF(OR(NOT($K$1),$M$60),"",IF($M$58=0,"ВНИМАНИЕ: заполните хотя бы один выход включённого коллектора.",IF(LEN($M$59)&gt;0,"ВНИМАНИЕ: выходы "&amp;$M$59&amp;"укажите мощность, расход или Ду.","ВНИМАНИЕ: проверьте отмеченные числа и ответы Да / Нет.")))</f>
        <v/>
      </c>
      <c r="J25" t="inlineStr">
        <is>
          <t>format_out03_balance_supply</t>
        </is>
      </c>
      <c r="K25">
        <f>IFERROR(OR(LOWER(TRIM(SUBSTITUTE(SUBSTITUTE(E12," "," ")," "," ")))="",LOWER(TRIM(SUBSTITUTE(SUBSTITUTE(E12," "," ")," "," ")))="да",LOWER(TRIM(SUBSTITUTE(SUBSTITUTE(E12," "," ")," "," ")))="нет"),FALSE)</f>
        <v/>
      </c>
      <c r="L25" t="inlineStr">
        <is>
          <t>out09_params</t>
        </is>
      </c>
      <c r="M25">
        <f>OR(ISNUMBER(B18),ISNUMBER(C18),ISNUMBER(D18))</f>
        <v/>
      </c>
    </row>
    <row r="26">
      <c r="J26" t="inlineStr">
        <is>
          <t>format_out03_balance_return</t>
        </is>
      </c>
      <c r="K26">
        <f>IFERROR(OR(LOWER(TRIM(SUBSTITUTE(SUBSTITUTE(F12," "," ")," "," ")))="",LOWER(TRIM(SUBSTITUTE(SUBSTITUTE(F12," "," ")," "," ")))="да",LOWER(TRIM(SUBSTITUTE(SUBSTITUTE(F12," "," ")," "," ")))="нет"),FALSE)</f>
        <v/>
      </c>
      <c r="L26" t="inlineStr">
        <is>
          <t>out09_ok</t>
        </is>
      </c>
      <c r="M26">
        <f>OR(NOT($M$24),$M$25)</f>
        <v/>
      </c>
    </row>
    <row r="27">
      <c r="J27" t="inlineStr">
        <is>
          <t>format_out03_meter</t>
        </is>
      </c>
      <c r="K27">
        <f>IFERROR(OR(LOWER(TRIM(SUBSTITUTE(SUBSTITUTE(G12," "," ")," "," ")))="",LOWER(TRIM(SUBSTITUTE(SUBSTITUTE(G12," "," ")," "," ")))="да",LOWER(TRIM(SUBSTITUTE(SUBSTITUTE(G12," "," ")," "," ")))="нет"),FALSE)</f>
        <v/>
      </c>
      <c r="L27" t="inlineStr">
        <is>
          <t>out09_missing</t>
        </is>
      </c>
      <c r="M27">
        <f>IF(AND($M$24,NOT($M$25)),"9; ","")</f>
        <v/>
      </c>
    </row>
    <row r="28">
      <c r="J28" t="inlineStr">
        <is>
          <t>out03_active</t>
        </is>
      </c>
      <c r="K28">
        <f>OR(IFERROR(LEN(LOWER(TRIM(SUBSTITUTE(SUBSTITUTE(B12," "," ")," "," "))))&gt;0,TRUE),IFERROR(LEN(LOWER(TRIM(SUBSTITUTE(SUBSTITUTE(C12," "," ")," "," "))))&gt;0,TRUE),IFERROR(LEN(LOWER(TRIM(SUBSTITUTE(SUBSTITUTE(D12," "," ")," "," "))))&gt;0,TRUE),IFERROR(LEN(LOWER(TRIM(SUBSTITUTE(SUBSTITUTE(E12," "," ")," "," "))))&gt;0,TRUE),IFERROR(LEN(LOWER(TRIM(SUBSTITUTE(SUBSTITUTE(F12," "," ")," "," "))))&gt;0,TRUE),IFERROR(LEN(LOWER(TRIM(SUBSTITUTE(SUBSTITUTE(G12," "," ")," "," "))))&gt;0,TRUE))</f>
        <v/>
      </c>
      <c r="L28" t="inlineStr">
        <is>
          <t>format_out10_power</t>
        </is>
      </c>
      <c r="M28">
        <f>OR(NOT(IFERROR(LEN(LOWER(TRIM(SUBSTITUTE(SUBSTITUTE(B19," "," ")," "," "))))&gt;0,TRUE)),ISNUMBER(B19))</f>
        <v/>
      </c>
    </row>
    <row r="29">
      <c r="J29" t="inlineStr">
        <is>
          <t>out03_params</t>
        </is>
      </c>
      <c r="K29">
        <f>OR(ISNUMBER(B12),ISNUMBER(C12),ISNUMBER(D12))</f>
        <v/>
      </c>
      <c r="L29" t="inlineStr">
        <is>
          <t>format_out10_flow</t>
        </is>
      </c>
      <c r="M29">
        <f>OR(NOT(IFERROR(LEN(LOWER(TRIM(SUBSTITUTE(SUBSTITUTE(C19," "," ")," "," "))))&gt;0,TRUE)),ISNUMBER(C19))</f>
        <v/>
      </c>
    </row>
    <row r="30">
      <c r="J30" t="inlineStr">
        <is>
          <t>out03_ok</t>
        </is>
      </c>
      <c r="K30">
        <f>OR(NOT($K$28),$K$29)</f>
        <v/>
      </c>
      <c r="L30" t="inlineStr">
        <is>
          <t>format_out10_diameter</t>
        </is>
      </c>
      <c r="M30">
        <f>OR(NOT(IFERROR(LEN(LOWER(TRIM(SUBSTITUTE(SUBSTITUTE(D19," "," ")," "," "))))&gt;0,TRUE)),ISNUMBER(D19))</f>
        <v/>
      </c>
    </row>
    <row r="31">
      <c r="J31" t="inlineStr">
        <is>
          <t>out03_missing</t>
        </is>
      </c>
      <c r="K31">
        <f>IF(AND($K$28,NOT($K$29)),"3; ","")</f>
        <v/>
      </c>
      <c r="L31" t="inlineStr">
        <is>
          <t>format_out10_balance_supply</t>
        </is>
      </c>
      <c r="M31">
        <f>IFERROR(OR(LOWER(TRIM(SUBSTITUTE(SUBSTITUTE(E19," "," ")," "," ")))="",LOWER(TRIM(SUBSTITUTE(SUBSTITUTE(E19," "," ")," "," ")))="да",LOWER(TRIM(SUBSTITUTE(SUBSTITUTE(E19," "," ")," "," ")))="нет"),FALSE)</f>
        <v/>
      </c>
    </row>
    <row r="32">
      <c r="J32" t="inlineStr">
        <is>
          <t>format_out04_power</t>
        </is>
      </c>
      <c r="K32">
        <f>OR(NOT(IFERROR(LEN(LOWER(TRIM(SUBSTITUTE(SUBSTITUTE(B13," "," ")," "," "))))&gt;0,TRUE)),ISNUMBER(B13))</f>
        <v/>
      </c>
      <c r="L32" t="inlineStr">
        <is>
          <t>format_out10_balance_return</t>
        </is>
      </c>
      <c r="M32">
        <f>IFERROR(OR(LOWER(TRIM(SUBSTITUTE(SUBSTITUTE(F19," "," ")," "," ")))="",LOWER(TRIM(SUBSTITUTE(SUBSTITUTE(F19," "," ")," "," ")))="да",LOWER(TRIM(SUBSTITUTE(SUBSTITUTE(F19," "," ")," "," ")))="нет"),FALSE)</f>
        <v/>
      </c>
    </row>
    <row r="33">
      <c r="J33" t="inlineStr">
        <is>
          <t>format_out04_flow</t>
        </is>
      </c>
      <c r="K33">
        <f>OR(NOT(IFERROR(LEN(LOWER(TRIM(SUBSTITUTE(SUBSTITUTE(C13," "," ")," "," "))))&gt;0,TRUE)),ISNUMBER(C13))</f>
        <v/>
      </c>
      <c r="L33" t="inlineStr">
        <is>
          <t>format_out10_meter</t>
        </is>
      </c>
      <c r="M33">
        <f>IFERROR(OR(LOWER(TRIM(SUBSTITUTE(SUBSTITUTE(G19," "," ")," "," ")))="",LOWER(TRIM(SUBSTITUTE(SUBSTITUTE(G19," "," ")," "," ")))="да",LOWER(TRIM(SUBSTITUTE(SUBSTITUTE(G19," "," ")," "," ")))="нет"),FALSE)</f>
        <v/>
      </c>
    </row>
    <row r="34">
      <c r="J34" t="inlineStr">
        <is>
          <t>format_out04_diameter</t>
        </is>
      </c>
      <c r="K34">
        <f>OR(NOT(IFERROR(LEN(LOWER(TRIM(SUBSTITUTE(SUBSTITUTE(D13," "," ")," "," "))))&gt;0,TRUE)),ISNUMBER(D13))</f>
        <v/>
      </c>
      <c r="L34" t="inlineStr">
        <is>
          <t>out10_active</t>
        </is>
      </c>
      <c r="M34">
        <f>OR(IFERROR(LEN(LOWER(TRIM(SUBSTITUTE(SUBSTITUTE(B19," "," ")," "," "))))&gt;0,TRUE),IFERROR(LEN(LOWER(TRIM(SUBSTITUTE(SUBSTITUTE(C19," "," ")," "," "))))&gt;0,TRUE),IFERROR(LEN(LOWER(TRIM(SUBSTITUTE(SUBSTITUTE(D19," "," ")," "," "))))&gt;0,TRUE),IFERROR(LEN(LOWER(TRIM(SUBSTITUTE(SUBSTITUTE(E19," "," ")," "," "))))&gt;0,TRUE),IFERROR(LEN(LOWER(TRIM(SUBSTITUTE(SUBSTITUTE(F19," "," ")," "," "))))&gt;0,TRUE),IFERROR(LEN(LOWER(TRIM(SUBSTITUTE(SUBSTITUTE(G19," "," ")," "," "))))&gt;0,TRUE))</f>
        <v/>
      </c>
    </row>
    <row r="35">
      <c r="J35" t="inlineStr">
        <is>
          <t>format_out04_balance_supply</t>
        </is>
      </c>
      <c r="K35">
        <f>IFERROR(OR(LOWER(TRIM(SUBSTITUTE(SUBSTITUTE(E13," "," ")," "," ")))="",LOWER(TRIM(SUBSTITUTE(SUBSTITUTE(E13," "," ")," "," ")))="да",LOWER(TRIM(SUBSTITUTE(SUBSTITUTE(E13," "," ")," "," ")))="нет"),FALSE)</f>
        <v/>
      </c>
      <c r="L35" t="inlineStr">
        <is>
          <t>out10_params</t>
        </is>
      </c>
      <c r="M35">
        <f>OR(ISNUMBER(B19),ISNUMBER(C19),ISNUMBER(D19))</f>
        <v/>
      </c>
    </row>
    <row r="36">
      <c r="J36" t="inlineStr">
        <is>
          <t>format_out04_balance_return</t>
        </is>
      </c>
      <c r="K36">
        <f>IFERROR(OR(LOWER(TRIM(SUBSTITUTE(SUBSTITUTE(F13," "," ")," "," ")))="",LOWER(TRIM(SUBSTITUTE(SUBSTITUTE(F13," "," ")," "," ")))="да",LOWER(TRIM(SUBSTITUTE(SUBSTITUTE(F13," "," ")," "," ")))="нет"),FALSE)</f>
        <v/>
      </c>
      <c r="L36" t="inlineStr">
        <is>
          <t>out10_ok</t>
        </is>
      </c>
      <c r="M36">
        <f>OR(NOT($M$34),$M$35)</f>
        <v/>
      </c>
    </row>
    <row r="37">
      <c r="J37" t="inlineStr">
        <is>
          <t>format_out04_meter</t>
        </is>
      </c>
      <c r="K37">
        <f>IFERROR(OR(LOWER(TRIM(SUBSTITUTE(SUBSTITUTE(G13," "," ")," "," ")))="",LOWER(TRIM(SUBSTITUTE(SUBSTITUTE(G13," "," ")," "," ")))="да",LOWER(TRIM(SUBSTITUTE(SUBSTITUTE(G13," "," ")," "," ")))="нет"),FALSE)</f>
        <v/>
      </c>
      <c r="L37" t="inlineStr">
        <is>
          <t>out10_missing</t>
        </is>
      </c>
      <c r="M37">
        <f>IF(AND($M$34,NOT($M$35)),"10; ","")</f>
        <v/>
      </c>
    </row>
    <row r="38">
      <c r="J38" t="inlineStr">
        <is>
          <t>out04_active</t>
        </is>
      </c>
      <c r="K38">
        <f>OR(IFERROR(LEN(LOWER(TRIM(SUBSTITUTE(SUBSTITUTE(B13," "," ")," "," "))))&gt;0,TRUE),IFERROR(LEN(LOWER(TRIM(SUBSTITUTE(SUBSTITUTE(C13," "," ")," "," "))))&gt;0,TRUE),IFERROR(LEN(LOWER(TRIM(SUBSTITUTE(SUBSTITUTE(D13," "," ")," "," "))))&gt;0,TRUE),IFERROR(LEN(LOWER(TRIM(SUBSTITUTE(SUBSTITUTE(E13," "," ")," "," "))))&gt;0,TRUE),IFERROR(LEN(LOWER(TRIM(SUBSTITUTE(SUBSTITUTE(F13," "," ")," "," "))))&gt;0,TRUE),IFERROR(LEN(LOWER(TRIM(SUBSTITUTE(SUBSTITUTE(G13," "," ")," "," "))))&gt;0,TRUE))</f>
        <v/>
      </c>
      <c r="L38" t="inlineStr">
        <is>
          <t>format_out11_power</t>
        </is>
      </c>
      <c r="M38">
        <f>OR(NOT(IFERROR(LEN(LOWER(TRIM(SUBSTITUTE(SUBSTITUTE(B20," "," ")," "," "))))&gt;0,TRUE)),ISNUMBER(B20))</f>
        <v/>
      </c>
    </row>
    <row r="39">
      <c r="J39" t="inlineStr">
        <is>
          <t>out04_params</t>
        </is>
      </c>
      <c r="K39">
        <f>OR(ISNUMBER(B13),ISNUMBER(C13),ISNUMBER(D13))</f>
        <v/>
      </c>
      <c r="L39" t="inlineStr">
        <is>
          <t>format_out11_flow</t>
        </is>
      </c>
      <c r="M39">
        <f>OR(NOT(IFERROR(LEN(LOWER(TRIM(SUBSTITUTE(SUBSTITUTE(C20," "," ")," "," "))))&gt;0,TRUE)),ISNUMBER(C20))</f>
        <v/>
      </c>
    </row>
    <row r="40">
      <c r="J40" t="inlineStr">
        <is>
          <t>out04_ok</t>
        </is>
      </c>
      <c r="K40">
        <f>OR(NOT($K$38),$K$39)</f>
        <v/>
      </c>
      <c r="L40" t="inlineStr">
        <is>
          <t>format_out11_diameter</t>
        </is>
      </c>
      <c r="M40">
        <f>OR(NOT(IFERROR(LEN(LOWER(TRIM(SUBSTITUTE(SUBSTITUTE(D20," "," ")," "," "))))&gt;0,TRUE)),ISNUMBER(D20))</f>
        <v/>
      </c>
    </row>
    <row r="41">
      <c r="J41" t="inlineStr">
        <is>
          <t>out04_missing</t>
        </is>
      </c>
      <c r="K41">
        <f>IF(AND($K$38,NOT($K$39)),"4; ","")</f>
        <v/>
      </c>
      <c r="L41" t="inlineStr">
        <is>
          <t>format_out11_balance_supply</t>
        </is>
      </c>
      <c r="M41">
        <f>IFERROR(OR(LOWER(TRIM(SUBSTITUTE(SUBSTITUTE(E20," "," ")," "," ")))="",LOWER(TRIM(SUBSTITUTE(SUBSTITUTE(E20," "," ")," "," ")))="да",LOWER(TRIM(SUBSTITUTE(SUBSTITUTE(E20," "," ")," "," ")))="нет"),FALSE)</f>
        <v/>
      </c>
    </row>
    <row r="42">
      <c r="J42" t="inlineStr">
        <is>
          <t>format_out05_power</t>
        </is>
      </c>
      <c r="K42">
        <f>OR(NOT(IFERROR(LEN(LOWER(TRIM(SUBSTITUTE(SUBSTITUTE(B14," "," ")," "," "))))&gt;0,TRUE)),ISNUMBER(B14))</f>
        <v/>
      </c>
      <c r="L42" t="inlineStr">
        <is>
          <t>format_out11_balance_return</t>
        </is>
      </c>
      <c r="M42">
        <f>IFERROR(OR(LOWER(TRIM(SUBSTITUTE(SUBSTITUTE(F20," "," ")," "," ")))="",LOWER(TRIM(SUBSTITUTE(SUBSTITUTE(F20," "," ")," "," ")))="да",LOWER(TRIM(SUBSTITUTE(SUBSTITUTE(F20," "," ")," "," ")))="нет"),FALSE)</f>
        <v/>
      </c>
    </row>
    <row r="43">
      <c r="J43" t="inlineStr">
        <is>
          <t>format_out05_flow</t>
        </is>
      </c>
      <c r="K43">
        <f>OR(NOT(IFERROR(LEN(LOWER(TRIM(SUBSTITUTE(SUBSTITUTE(C14," "," ")," "," "))))&gt;0,TRUE)),ISNUMBER(C14))</f>
        <v/>
      </c>
      <c r="L43" t="inlineStr">
        <is>
          <t>format_out11_meter</t>
        </is>
      </c>
      <c r="M43">
        <f>IFERROR(OR(LOWER(TRIM(SUBSTITUTE(SUBSTITUTE(G20," "," ")," "," ")))="",LOWER(TRIM(SUBSTITUTE(SUBSTITUTE(G20," "," ")," "," ")))="да",LOWER(TRIM(SUBSTITUTE(SUBSTITUTE(G20," "," ")," "," ")))="нет"),FALSE)</f>
        <v/>
      </c>
    </row>
    <row r="44">
      <c r="J44" t="inlineStr">
        <is>
          <t>format_out05_diameter</t>
        </is>
      </c>
      <c r="K44">
        <f>OR(NOT(IFERROR(LEN(LOWER(TRIM(SUBSTITUTE(SUBSTITUTE(D14," "," ")," "," "))))&gt;0,TRUE)),ISNUMBER(D14))</f>
        <v/>
      </c>
      <c r="L44" t="inlineStr">
        <is>
          <t>out11_active</t>
        </is>
      </c>
      <c r="M44">
        <f>OR(IFERROR(LEN(LOWER(TRIM(SUBSTITUTE(SUBSTITUTE(B20," "," ")," "," "))))&gt;0,TRUE),IFERROR(LEN(LOWER(TRIM(SUBSTITUTE(SUBSTITUTE(C20," "," ")," "," "))))&gt;0,TRUE),IFERROR(LEN(LOWER(TRIM(SUBSTITUTE(SUBSTITUTE(D20," "," ")," "," "))))&gt;0,TRUE),IFERROR(LEN(LOWER(TRIM(SUBSTITUTE(SUBSTITUTE(E20," "," ")," "," "))))&gt;0,TRUE),IFERROR(LEN(LOWER(TRIM(SUBSTITUTE(SUBSTITUTE(F20," "," ")," "," "))))&gt;0,TRUE),IFERROR(LEN(LOWER(TRIM(SUBSTITUTE(SUBSTITUTE(G20," "," ")," "," "))))&gt;0,TRUE))</f>
        <v/>
      </c>
    </row>
    <row r="45">
      <c r="J45" t="inlineStr">
        <is>
          <t>format_out05_balance_supply</t>
        </is>
      </c>
      <c r="K45">
        <f>IFERROR(OR(LOWER(TRIM(SUBSTITUTE(SUBSTITUTE(E14," "," ")," "," ")))="",LOWER(TRIM(SUBSTITUTE(SUBSTITUTE(E14," "," ")," "," ")))="да",LOWER(TRIM(SUBSTITUTE(SUBSTITUTE(E14," "," ")," "," ")))="нет"),FALSE)</f>
        <v/>
      </c>
      <c r="L45" t="inlineStr">
        <is>
          <t>out11_params</t>
        </is>
      </c>
      <c r="M45">
        <f>OR(ISNUMBER(B20),ISNUMBER(C20),ISNUMBER(D20))</f>
        <v/>
      </c>
    </row>
    <row r="46">
      <c r="J46" t="inlineStr">
        <is>
          <t>format_out05_balance_return</t>
        </is>
      </c>
      <c r="K46">
        <f>IFERROR(OR(LOWER(TRIM(SUBSTITUTE(SUBSTITUTE(F14," "," ")," "," ")))="",LOWER(TRIM(SUBSTITUTE(SUBSTITUTE(F14," "," ")," "," ")))="да",LOWER(TRIM(SUBSTITUTE(SUBSTITUTE(F14," "," ")," "," ")))="нет"),FALSE)</f>
        <v/>
      </c>
      <c r="L46" t="inlineStr">
        <is>
          <t>out11_ok</t>
        </is>
      </c>
      <c r="M46">
        <f>OR(NOT($M$44),$M$45)</f>
        <v/>
      </c>
    </row>
    <row r="47">
      <c r="J47" t="inlineStr">
        <is>
          <t>format_out05_meter</t>
        </is>
      </c>
      <c r="K47">
        <f>IFERROR(OR(LOWER(TRIM(SUBSTITUTE(SUBSTITUTE(G14," "," ")," "," ")))="",LOWER(TRIM(SUBSTITUTE(SUBSTITUTE(G14," "," ")," "," ")))="да",LOWER(TRIM(SUBSTITUTE(SUBSTITUTE(G14," "," ")," "," ")))="нет"),FALSE)</f>
        <v/>
      </c>
      <c r="L47" t="inlineStr">
        <is>
          <t>out11_missing</t>
        </is>
      </c>
      <c r="M47">
        <f>IF(AND($M$44,NOT($M$45)),"11; ","")</f>
        <v/>
      </c>
    </row>
    <row r="48">
      <c r="J48" t="inlineStr">
        <is>
          <t>out05_active</t>
        </is>
      </c>
      <c r="K48">
        <f>OR(IFERROR(LEN(LOWER(TRIM(SUBSTITUTE(SUBSTITUTE(B14," "," ")," "," "))))&gt;0,TRUE),IFERROR(LEN(LOWER(TRIM(SUBSTITUTE(SUBSTITUTE(C14," "," ")," "," "))))&gt;0,TRUE),IFERROR(LEN(LOWER(TRIM(SUBSTITUTE(SUBSTITUTE(D14," "," ")," "," "))))&gt;0,TRUE),IFERROR(LEN(LOWER(TRIM(SUBSTITUTE(SUBSTITUTE(E14," "," ")," "," "))))&gt;0,TRUE),IFERROR(LEN(LOWER(TRIM(SUBSTITUTE(SUBSTITUTE(F14," "," ")," "," "))))&gt;0,TRUE),IFERROR(LEN(LOWER(TRIM(SUBSTITUTE(SUBSTITUTE(G14," "," ")," "," "))))&gt;0,TRUE))</f>
        <v/>
      </c>
      <c r="L48" t="inlineStr">
        <is>
          <t>format_out12_power</t>
        </is>
      </c>
      <c r="M48">
        <f>OR(NOT(IFERROR(LEN(LOWER(TRIM(SUBSTITUTE(SUBSTITUTE(B21," "," ")," "," "))))&gt;0,TRUE)),ISNUMBER(B21))</f>
        <v/>
      </c>
    </row>
    <row r="49">
      <c r="J49" t="inlineStr">
        <is>
          <t>out05_params</t>
        </is>
      </c>
      <c r="K49">
        <f>OR(ISNUMBER(B14),ISNUMBER(C14),ISNUMBER(D14))</f>
        <v/>
      </c>
      <c r="L49" t="inlineStr">
        <is>
          <t>format_out12_flow</t>
        </is>
      </c>
      <c r="M49">
        <f>OR(NOT(IFERROR(LEN(LOWER(TRIM(SUBSTITUTE(SUBSTITUTE(C21," "," ")," "," "))))&gt;0,TRUE)),ISNUMBER(C21))</f>
        <v/>
      </c>
    </row>
    <row r="50">
      <c r="J50" t="inlineStr">
        <is>
          <t>out05_ok</t>
        </is>
      </c>
      <c r="K50">
        <f>OR(NOT($K$48),$K$49)</f>
        <v/>
      </c>
      <c r="L50" t="inlineStr">
        <is>
          <t>format_out12_diameter</t>
        </is>
      </c>
      <c r="M50">
        <f>OR(NOT(IFERROR(LEN(LOWER(TRIM(SUBSTITUTE(SUBSTITUTE(D21," "," ")," "," "))))&gt;0,TRUE)),ISNUMBER(D21))</f>
        <v/>
      </c>
    </row>
    <row r="51">
      <c r="J51" t="inlineStr">
        <is>
          <t>out05_missing</t>
        </is>
      </c>
      <c r="K51">
        <f>IF(AND($K$48,NOT($K$49)),"5; ","")</f>
        <v/>
      </c>
      <c r="L51" t="inlineStr">
        <is>
          <t>format_out12_balance_supply</t>
        </is>
      </c>
      <c r="M51">
        <f>IFERROR(OR(LOWER(TRIM(SUBSTITUTE(SUBSTITUTE(E21," "," ")," "," ")))="",LOWER(TRIM(SUBSTITUTE(SUBSTITUTE(E21," "," ")," "," ")))="да",LOWER(TRIM(SUBSTITUTE(SUBSTITUTE(E21," "," ")," "," ")))="нет"),FALSE)</f>
        <v/>
      </c>
    </row>
    <row r="52">
      <c r="J52" t="inlineStr">
        <is>
          <t>format_out06_power</t>
        </is>
      </c>
      <c r="K52">
        <f>OR(NOT(IFERROR(LEN(LOWER(TRIM(SUBSTITUTE(SUBSTITUTE(B15," "," ")," "," "))))&gt;0,TRUE)),ISNUMBER(B15))</f>
        <v/>
      </c>
      <c r="L52" t="inlineStr">
        <is>
          <t>format_out12_balance_return</t>
        </is>
      </c>
      <c r="M52">
        <f>IFERROR(OR(LOWER(TRIM(SUBSTITUTE(SUBSTITUTE(F21," "," ")," "," ")))="",LOWER(TRIM(SUBSTITUTE(SUBSTITUTE(F21," "," ")," "," ")))="да",LOWER(TRIM(SUBSTITUTE(SUBSTITUTE(F21," "," ")," "," ")))="нет"),FALSE)</f>
        <v/>
      </c>
    </row>
    <row r="53">
      <c r="J53" t="inlineStr">
        <is>
          <t>format_out06_flow</t>
        </is>
      </c>
      <c r="K53">
        <f>OR(NOT(IFERROR(LEN(LOWER(TRIM(SUBSTITUTE(SUBSTITUTE(C15," "," ")," "," "))))&gt;0,TRUE)),ISNUMBER(C15))</f>
        <v/>
      </c>
      <c r="L53" t="inlineStr">
        <is>
          <t>format_out12_meter</t>
        </is>
      </c>
      <c r="M53">
        <f>IFERROR(OR(LOWER(TRIM(SUBSTITUTE(SUBSTITUTE(G21," "," ")," "," ")))="",LOWER(TRIM(SUBSTITUTE(SUBSTITUTE(G21," "," ")," "," ")))="да",LOWER(TRIM(SUBSTITUTE(SUBSTITUTE(G21," "," ")," "," ")))="нет"),FALSE)</f>
        <v/>
      </c>
    </row>
    <row r="54">
      <c r="J54" t="inlineStr">
        <is>
          <t>format_out06_diameter</t>
        </is>
      </c>
      <c r="K54">
        <f>OR(NOT(IFERROR(LEN(LOWER(TRIM(SUBSTITUTE(SUBSTITUTE(D15," "," ")," "," "))))&gt;0,TRUE)),ISNUMBER(D15))</f>
        <v/>
      </c>
      <c r="L54" t="inlineStr">
        <is>
          <t>out12_active</t>
        </is>
      </c>
      <c r="M54">
        <f>OR(IFERROR(LEN(LOWER(TRIM(SUBSTITUTE(SUBSTITUTE(B21," "," ")," "," "))))&gt;0,TRUE),IFERROR(LEN(LOWER(TRIM(SUBSTITUTE(SUBSTITUTE(C21," "," ")," "," "))))&gt;0,TRUE),IFERROR(LEN(LOWER(TRIM(SUBSTITUTE(SUBSTITUTE(D21," "," ")," "," "))))&gt;0,TRUE),IFERROR(LEN(LOWER(TRIM(SUBSTITUTE(SUBSTITUTE(E21," "," ")," "," "))))&gt;0,TRUE),IFERROR(LEN(LOWER(TRIM(SUBSTITUTE(SUBSTITUTE(F21," "," ")," "," "))))&gt;0,TRUE),IFERROR(LEN(LOWER(TRIM(SUBSTITUTE(SUBSTITUTE(G21," "," ")," "," "))))&gt;0,TRUE))</f>
        <v/>
      </c>
    </row>
    <row r="55">
      <c r="J55" t="inlineStr">
        <is>
          <t>format_out06_balance_supply</t>
        </is>
      </c>
      <c r="K55">
        <f>IFERROR(OR(LOWER(TRIM(SUBSTITUTE(SUBSTITUTE(E15," "," ")," "," ")))="",LOWER(TRIM(SUBSTITUTE(SUBSTITUTE(E15," "," ")," "," ")))="да",LOWER(TRIM(SUBSTITUTE(SUBSTITUTE(E15," "," ")," "," ")))="нет"),FALSE)</f>
        <v/>
      </c>
      <c r="L55" t="inlineStr">
        <is>
          <t>out12_params</t>
        </is>
      </c>
      <c r="M55">
        <f>OR(ISNUMBER(B21),ISNUMBER(C21),ISNUMBER(D21))</f>
        <v/>
      </c>
    </row>
    <row r="56">
      <c r="J56" t="inlineStr">
        <is>
          <t>format_out06_balance_return</t>
        </is>
      </c>
      <c r="K56">
        <f>IFERROR(OR(LOWER(TRIM(SUBSTITUTE(SUBSTITUTE(F15," "," ")," "," ")))="",LOWER(TRIM(SUBSTITUTE(SUBSTITUTE(F15," "," ")," "," ")))="да",LOWER(TRIM(SUBSTITUTE(SUBSTITUTE(F15," "," ")," "," ")))="нет"),FALSE)</f>
        <v/>
      </c>
      <c r="L56" t="inlineStr">
        <is>
          <t>out12_ok</t>
        </is>
      </c>
      <c r="M56">
        <f>OR(NOT($M$54),$M$55)</f>
        <v/>
      </c>
    </row>
    <row r="57">
      <c r="J57" t="inlineStr">
        <is>
          <t>format_out06_meter</t>
        </is>
      </c>
      <c r="K57">
        <f>IFERROR(OR(LOWER(TRIM(SUBSTITUTE(SUBSTITUTE(G15," "," ")," "," ")))="",LOWER(TRIM(SUBSTITUTE(SUBSTITUTE(G15," "," ")," "," ")))="да",LOWER(TRIM(SUBSTITUTE(SUBSTITUTE(G15," "," ")," "," ")))="нет"),FALSE)</f>
        <v/>
      </c>
      <c r="L57" t="inlineStr">
        <is>
          <t>out12_missing</t>
        </is>
      </c>
      <c r="M57">
        <f>IF(AND($M$54,NOT($M$55)),"12; ","")</f>
        <v/>
      </c>
    </row>
    <row r="58">
      <c r="J58" t="inlineStr">
        <is>
          <t>out06_active</t>
        </is>
      </c>
      <c r="K58">
        <f>OR(IFERROR(LEN(LOWER(TRIM(SUBSTITUTE(SUBSTITUTE(B15," "," ")," "," "))))&gt;0,TRUE),IFERROR(LEN(LOWER(TRIM(SUBSTITUTE(SUBSTITUTE(C15," "," ")," "," "))))&gt;0,TRUE),IFERROR(LEN(LOWER(TRIM(SUBSTITUTE(SUBSTITUTE(D15," "," ")," "," "))))&gt;0,TRUE),IFERROR(LEN(LOWER(TRIM(SUBSTITUTE(SUBSTITUTE(E15," "," ")," "," "))))&gt;0,TRUE),IFERROR(LEN(LOWER(TRIM(SUBSTITUTE(SUBSTITUTE(F15," "," ")," "," "))))&gt;0,TRUE),IFERROR(LEN(LOWER(TRIM(SUBSTITUTE(SUBSTITUTE(G15," "," ")," "," "))))&gt;0,TRUE))</f>
        <v/>
      </c>
      <c r="L58" t="inlineStr">
        <is>
          <t>outlet_count</t>
        </is>
      </c>
      <c r="M58">
        <f>SUM(IF($K$8,1,0),IF($K$18,1,0),IF($K$28,1,0),IF($K$38,1,0),IF($K$48,1,0),IF($K$58,1,0),IF($M$4,1,0),IF($M$14,1,0),IF($M$24,1,0),IF($M$34,1,0),IF($M$44,1,0),IF($M$54,1,0))</f>
        <v/>
      </c>
    </row>
    <row r="59">
      <c r="J59" t="inlineStr">
        <is>
          <t>out06_params</t>
        </is>
      </c>
      <c r="K59">
        <f>OR(ISNUMBER(B15),ISNUMBER(C15),ISNUMBER(D15))</f>
        <v/>
      </c>
      <c r="L59" t="inlineStr">
        <is>
          <t>missing_parameters</t>
        </is>
      </c>
      <c r="M59">
        <f>$K$11&amp;$K$21&amp;$K$31&amp;$K$41&amp;$K$51&amp;$K$61&amp;$M$7&amp;$M$17&amp;$M$27&amp;$M$37&amp;$M$47&amp;$M$57</f>
        <v/>
      </c>
    </row>
    <row r="60">
      <c r="J60" t="inlineStr">
        <is>
          <t>out06_ok</t>
        </is>
      </c>
      <c r="K60">
        <f>OR(NOT($K$58),$K$59)</f>
        <v/>
      </c>
      <c r="L60" t="inlineStr">
        <is>
          <t>local_ready</t>
        </is>
      </c>
      <c r="M60">
        <f>AND($M$58&gt;0,$K$10,$K$20,$K$30,$K$40,$K$50,$K$60,$M$6,$M$16,$M$26,$M$36,$M$46,$M$56,OR(NOT($K$1),$K$2),OR(NOT($K$1),$K$3),OR(NOT($K$1),$K$4),OR(NOT($K$1),$K$5),OR(NOT($K$1),$K$6),OR(NOT($K$1),$K$7),OR(NOT($K$1),$K$12),OR(NOT($K$1),$K$13),OR(NOT($K$1),$K$14),OR(NOT($K$1),$K$15),OR(NOT($K$1),$K$16),OR(NOT($K$1),$K$17),OR(NOT($K$1),$K$22),OR(NOT($K$1),$K$23),OR(NOT($K$1),$K$24),OR(NOT($K$1),$K$25),OR(NOT($K$1),$K$26),OR(NOT($K$1),$K$27),OR(NOT($K$1),$K$32),OR(NOT($K$1),$K$33),OR(NOT($K$1),$K$34),OR(NOT($K$1),$K$35),OR(NOT($K$1),$K$36),OR(NOT($K$1),$K$37),OR(NOT($K$1),$K$42),OR(NOT($K$1),$K$43),OR(NOT($K$1),$K$44),OR(NOT($K$1),$K$45),OR(NOT($K$1),$K$46),OR(NOT($K$1),$K$47),OR(NOT($K$1),$K$52),OR(NOT($K$1),$K$53),OR(NOT($K$1),$K$54),OR(NOT($K$1),$K$55),OR(NOT($K$1),$K$56),OR(NOT($K$1),$K$57),OR(NOT($K$1),$K$62),OR(NOT($K$1),$K$63),OR(NOT($K$1),$K$64),OR(NOT($K$1),$M$1),OR(NOT($K$1),$M$2),OR(NOT($K$1),$M$3),OR(NOT($K$1),$M$8),OR(NOT($K$1),$M$9),OR(NOT($K$1),$M$10),OR(NOT($K$1),$M$11),OR(NOT($K$1),$M$12),OR(NOT($K$1),$M$13),OR(NOT($K$1),$M$18),OR(NOT($K$1),$M$19),OR(NOT($K$1),$M$20),OR(NOT($K$1),$M$21),OR(NOT($K$1),$M$22),OR(NOT($K$1),$M$23),OR(NOT($K$1),$M$28),OR(NOT($K$1),$M$29),OR(NOT($K$1),$M$30),OR(NOT($K$1),$M$31),OR(NOT($K$1),$M$32),OR(NOT($K$1),$M$33),OR(NOT($K$1),$M$38),OR(NOT($K$1),$M$39),OR(NOT($K$1),$M$40),OR(NOT($K$1),$M$41),OR(NOT($K$1),$M$42),OR(NOT($K$1),$M$43),OR(NOT($K$1),$M$48),OR(NOT($K$1),$M$49),OR(NOT($K$1),$M$50),OR(NOT($K$1),$M$51),OR(NOT($K$1),$M$52),OR(NOT($K$1),$M$53))</f>
        <v/>
      </c>
    </row>
    <row r="61">
      <c r="J61" t="inlineStr">
        <is>
          <t>out06_missing</t>
        </is>
      </c>
      <c r="K61">
        <f>IF(AND($K$58,NOT($K$59)),"6; ","")</f>
        <v/>
      </c>
      <c r="L61" t="inlineStr">
        <is>
          <t>ready</t>
        </is>
      </c>
      <c r="M61">
        <f>OR(NOT($K$1),$M$60)</f>
        <v/>
      </c>
    </row>
    <row r="62">
      <c r="J62" t="inlineStr">
        <is>
          <t>format_out07_power</t>
        </is>
      </c>
      <c r="K62">
        <f>OR(NOT(IFERROR(LEN(LOWER(TRIM(SUBSTITUTE(SUBSTITUTE(B16," "," ")," "," "))))&gt;0,TRUE)),ISNUMBER(B16))</f>
        <v/>
      </c>
    </row>
    <row r="63">
      <c r="J63" t="inlineStr">
        <is>
          <t>format_out07_flow</t>
        </is>
      </c>
      <c r="K63">
        <f>OR(NOT(IFERROR(LEN(LOWER(TRIM(SUBSTITUTE(SUBSTITUTE(C16," "," ")," "," "))))&gt;0,TRUE)),ISNUMBER(C16))</f>
        <v/>
      </c>
    </row>
    <row r="64">
      <c r="J64" t="inlineStr">
        <is>
          <t>format_out07_diameter</t>
        </is>
      </c>
      <c r="K64">
        <f>OR(NOT(IFERROR(LEN(LOWER(TRIM(SUBSTITUTE(SUBSTITUTE(D16," "," ")," "," "))))&gt;0,TRUE)),ISNUMBER(D16))</f>
        <v/>
      </c>
    </row>
  </sheetData>
  <mergeCells count="10">
    <mergeCell ref="A1:G1"/>
    <mergeCell ref="A8:G8"/>
    <mergeCell ref="A3:G3"/>
    <mergeCell ref="A6:G6"/>
    <mergeCell ref="A22:G22"/>
    <mergeCell ref="A4:G4"/>
    <mergeCell ref="A2:G2"/>
    <mergeCell ref="A7:G7"/>
    <mergeCell ref="A25:G25"/>
    <mergeCell ref="A23:G24"/>
  </mergeCells>
  <conditionalFormatting sqref="B10">
    <cfRule type="expression" priority="1" dxfId="0" stopIfTrue="1">
      <formula>AND($K$1,NOT(OR(NOT(IFERROR(LEN(LOWER(TRIM(SUBSTITUTE(SUBSTITUTE(B10," "," ")," "," "))))&gt;0,TRUE)),ISNUMBER(B10))))</formula>
    </cfRule>
    <cfRule type="expression" priority="10007" dxfId="1" stopIfTrue="0">
      <formula>AND($K$1,OR(IFERROR(LEN(LOWER(TRIM(SUBSTITUTE(SUBSTITUTE($B10," "," ")," "," "))))&gt;0,TRUE),IFERROR(LEN(LOWER(TRIM(SUBSTITUTE(SUBSTITUTE($C10," "," ")," "," "))))&gt;0,TRUE),IFERROR(LEN(LOWER(TRIM(SUBSTITUTE(SUBSTITUTE($D10," "," ")," "," "))))&gt;0,TRUE),IFERROR(LEN(LOWER(TRIM(SUBSTITUTE(SUBSTITUTE($E10," "," ")," "," "))))&gt;0,TRUE),IFERROR(LEN(LOWER(TRIM(SUBSTITUTE(SUBSTITUTE($F10," "," ")," "," "))))&gt;0,TRUE),IFERROR(LEN(LOWER(TRIM(SUBSTITUTE(SUBSTITUTE($G10," "," ")," "," "))))&gt;0,TRUE)))</formula>
    </cfRule>
    <cfRule type="expression" priority="8" dxfId="0" stopIfTrue="1">
      <formula>AND($K$1,OR(IFERROR(LEN(LOWER(TRIM(SUBSTITUTE(SUBSTITUTE($B10," "," ")," "," "))))&gt;0,TRUE),IFERROR(LEN(LOWER(TRIM(SUBSTITUTE(SUBSTITUTE($C10," "," ")," "," "))))&gt;0,TRUE),IFERROR(LEN(LOWER(TRIM(SUBSTITUTE(SUBSTITUTE($D10," "," ")," "," "))))&gt;0,TRUE),IFERROR(LEN(LOWER(TRIM(SUBSTITUTE(SUBSTITUTE($E10," "," ")," "," "))))&gt;0,TRUE),IFERROR(LEN(LOWER(TRIM(SUBSTITUTE(SUBSTITUTE($F10," "," ")," "," "))))&gt;0,TRUE),IFERROR(LEN(LOWER(TRIM(SUBSTITUTE(SUBSTITUTE($G10," "," ")," "," "))))&gt;0,TRUE)),NOT(OR(ISNUMBER($B10),ISNUMBER($C10),ISNUMBER($D10))))</formula>
    </cfRule>
    <cfRule type="expression" priority="10145" dxfId="1" stopIfTrue="0">
      <formula>AND($K$1,$M$58=0)</formula>
    </cfRule>
  </conditionalFormatting>
  <conditionalFormatting sqref="C10">
    <cfRule type="expression" priority="2" dxfId="0" stopIfTrue="1">
      <formula>AND($K$1,NOT(OR(NOT(IFERROR(LEN(LOWER(TRIM(SUBSTITUTE(SUBSTITUTE(C10," "," ")," "," "))))&gt;0,TRUE)),ISNUMBER(C10))))</formula>
    </cfRule>
    <cfRule type="expression" priority="10009" dxfId="1" stopIfTrue="0">
      <formula>AND($K$1,OR(IFERROR(LEN(LOWER(TRIM(SUBSTITUTE(SUBSTITUTE($B10," "," ")," "," "))))&gt;0,TRUE),IFERROR(LEN(LOWER(TRIM(SUBSTITUTE(SUBSTITUTE($C10," "," ")," "," "))))&gt;0,TRUE),IFERROR(LEN(LOWER(TRIM(SUBSTITUTE(SUBSTITUTE($D10," "," ")," "," "))))&gt;0,TRUE),IFERROR(LEN(LOWER(TRIM(SUBSTITUTE(SUBSTITUTE($E10," "," ")," "," "))))&gt;0,TRUE),IFERROR(LEN(LOWER(TRIM(SUBSTITUTE(SUBSTITUTE($F10," "," ")," "," "))))&gt;0,TRUE),IFERROR(LEN(LOWER(TRIM(SUBSTITUTE(SUBSTITUTE($G10," "," ")," "," "))))&gt;0,TRUE)))</formula>
    </cfRule>
    <cfRule type="expression" priority="10" dxfId="0" stopIfTrue="1">
      <formula>AND($K$1,OR(IFERROR(LEN(LOWER(TRIM(SUBSTITUTE(SUBSTITUTE($B10," "," ")," "," "))))&gt;0,TRUE),IFERROR(LEN(LOWER(TRIM(SUBSTITUTE(SUBSTITUTE($C10," "," ")," "," "))))&gt;0,TRUE),IFERROR(LEN(LOWER(TRIM(SUBSTITUTE(SUBSTITUTE($D10," "," ")," "," "))))&gt;0,TRUE),IFERROR(LEN(LOWER(TRIM(SUBSTITUTE(SUBSTITUTE($E10," "," ")," "," "))))&gt;0,TRUE),IFERROR(LEN(LOWER(TRIM(SUBSTITUTE(SUBSTITUTE($F10," "," ")," "," "))))&gt;0,TRUE),IFERROR(LEN(LOWER(TRIM(SUBSTITUTE(SUBSTITUTE($G10," "," ")," "," "))))&gt;0,TRUE)),NOT(OR(ISNUMBER($B10),ISNUMBER($C10),ISNUMBER($D10))))</formula>
    </cfRule>
    <cfRule type="expression" priority="10146" dxfId="1" stopIfTrue="0">
      <formula>AND($K$1,$M$58=0)</formula>
    </cfRule>
  </conditionalFormatting>
  <conditionalFormatting sqref="D10">
    <cfRule type="expression" priority="3" dxfId="0" stopIfTrue="1">
      <formula>AND($K$1,NOT(OR(NOT(IFERROR(LEN(LOWER(TRIM(SUBSTITUTE(SUBSTITUTE(D10," "," ")," "," "))))&gt;0,TRUE)),ISNUMBER(D10))))</formula>
    </cfRule>
    <cfRule type="expression" priority="10011" dxfId="1" stopIfTrue="0">
      <formula>AND($K$1,OR(IFERROR(LEN(LOWER(TRIM(SUBSTITUTE(SUBSTITUTE($B10," "," ")," "," "))))&gt;0,TRUE),IFERROR(LEN(LOWER(TRIM(SUBSTITUTE(SUBSTITUTE($C10," "," ")," "," "))))&gt;0,TRUE),IFERROR(LEN(LOWER(TRIM(SUBSTITUTE(SUBSTITUTE($D10," "," ")," "," "))))&gt;0,TRUE),IFERROR(LEN(LOWER(TRIM(SUBSTITUTE(SUBSTITUTE($E10," "," ")," "," "))))&gt;0,TRUE),IFERROR(LEN(LOWER(TRIM(SUBSTITUTE(SUBSTITUTE($F10," "," ")," "," "))))&gt;0,TRUE),IFERROR(LEN(LOWER(TRIM(SUBSTITUTE(SUBSTITUTE($G10," "," ")," "," "))))&gt;0,TRUE)))</formula>
    </cfRule>
    <cfRule type="expression" priority="12" dxfId="0" stopIfTrue="1">
      <formula>AND($K$1,OR(IFERROR(LEN(LOWER(TRIM(SUBSTITUTE(SUBSTITUTE($B10," "," ")," "," "))))&gt;0,TRUE),IFERROR(LEN(LOWER(TRIM(SUBSTITUTE(SUBSTITUTE($C10," "," ")," "," "))))&gt;0,TRUE),IFERROR(LEN(LOWER(TRIM(SUBSTITUTE(SUBSTITUTE($D10," "," ")," "," "))))&gt;0,TRUE),IFERROR(LEN(LOWER(TRIM(SUBSTITUTE(SUBSTITUTE($E10," "," ")," "," "))))&gt;0,TRUE),IFERROR(LEN(LOWER(TRIM(SUBSTITUTE(SUBSTITUTE($F10," "," ")," "," "))))&gt;0,TRUE),IFERROR(LEN(LOWER(TRIM(SUBSTITUTE(SUBSTITUTE($G10," "," ")," "," "))))&gt;0,TRUE)),NOT(OR(ISNUMBER($B10),ISNUMBER($C10),ISNUMBER($D10))))</formula>
    </cfRule>
    <cfRule type="expression" priority="10147" dxfId="1" stopIfTrue="0">
      <formula>AND($K$1,$M$58=0)</formula>
    </cfRule>
  </conditionalFormatting>
  <conditionalFormatting sqref="E10">
    <cfRule type="expression" priority="4" dxfId="0" stopIfTrue="1">
      <formula>AND($K$1,NOT(IFERROR(OR(LOWER(TRIM(SUBSTITUTE(SUBSTITUTE(E10," "," ")," "," ")))="",LOWER(TRIM(SUBSTITUTE(SUBSTITUTE(E10," "," ")," "," ")))="да",LOWER(TRIM(SUBSTITUTE(SUBSTITUTE(E10," "," ")," "," ")))="нет"),FALSE)))</formula>
    </cfRule>
  </conditionalFormatting>
  <conditionalFormatting sqref="F10">
    <cfRule type="expression" priority="5" dxfId="0" stopIfTrue="1">
      <formula>AND($K$1,NOT(IFERROR(OR(LOWER(TRIM(SUBSTITUTE(SUBSTITUTE(F10," "," ")," "," ")))="",LOWER(TRIM(SUBSTITUTE(SUBSTITUTE(F10," "," ")," "," ")))="да",LOWER(TRIM(SUBSTITUTE(SUBSTITUTE(F10," "," ")," "," ")))="нет"),FALSE)))</formula>
    </cfRule>
  </conditionalFormatting>
  <conditionalFormatting sqref="G10">
    <cfRule type="expression" priority="6" dxfId="0" stopIfTrue="1">
      <formula>AND($K$1,NOT(IFERROR(OR(LOWER(TRIM(SUBSTITUTE(SUBSTITUTE(G10," "," ")," "," ")))="",LOWER(TRIM(SUBSTITUTE(SUBSTITUTE(G10," "," ")," "," ")))="да",LOWER(TRIM(SUBSTITUTE(SUBSTITUTE(G10," "," ")," "," ")))="нет"),FALSE)))</formula>
    </cfRule>
  </conditionalFormatting>
  <conditionalFormatting sqref="B11">
    <cfRule type="expression" priority="13" dxfId="0" stopIfTrue="1">
      <formula>AND($K$1,NOT(OR(NOT(IFERROR(LEN(LOWER(TRIM(SUBSTITUTE(SUBSTITUTE(B11," "," ")," "," "))))&gt;0,TRUE)),ISNUMBER(B11))))</formula>
    </cfRule>
    <cfRule type="expression" priority="10019" dxfId="1" stopIfTrue="0">
      <formula>AND($K$1,OR(IFERROR(LEN(LOWER(TRIM(SUBSTITUTE(SUBSTITUTE($B11," "," ")," "," "))))&gt;0,TRUE),IFERROR(LEN(LOWER(TRIM(SUBSTITUTE(SUBSTITUTE($C11," "," ")," "," "))))&gt;0,TRUE),IFERROR(LEN(LOWER(TRIM(SUBSTITUTE(SUBSTITUTE($D11," "," ")," "," "))))&gt;0,TRUE),IFERROR(LEN(LOWER(TRIM(SUBSTITUTE(SUBSTITUTE($E11," "," ")," "," "))))&gt;0,TRUE),IFERROR(LEN(LOWER(TRIM(SUBSTITUTE(SUBSTITUTE($F11," "," ")," "," "))))&gt;0,TRUE),IFERROR(LEN(LOWER(TRIM(SUBSTITUTE(SUBSTITUTE($G11," "," ")," "," "))))&gt;0,TRUE)))</formula>
    </cfRule>
    <cfRule type="expression" priority="20" dxfId="0" stopIfTrue="1">
      <formula>AND($K$1,OR(IFERROR(LEN(LOWER(TRIM(SUBSTITUTE(SUBSTITUTE($B11," "," ")," "," "))))&gt;0,TRUE),IFERROR(LEN(LOWER(TRIM(SUBSTITUTE(SUBSTITUTE($C11," "," ")," "," "))))&gt;0,TRUE),IFERROR(LEN(LOWER(TRIM(SUBSTITUTE(SUBSTITUTE($D11," "," ")," "," "))))&gt;0,TRUE),IFERROR(LEN(LOWER(TRIM(SUBSTITUTE(SUBSTITUTE($E11," "," ")," "," "))))&gt;0,TRUE),IFERROR(LEN(LOWER(TRIM(SUBSTITUTE(SUBSTITUTE($F11," "," ")," "," "))))&gt;0,TRUE),IFERROR(LEN(LOWER(TRIM(SUBSTITUTE(SUBSTITUTE($G11," "," ")," "," "))))&gt;0,TRUE)),NOT(OR(ISNUMBER($B11),ISNUMBER($C11),ISNUMBER($D11))))</formula>
    </cfRule>
  </conditionalFormatting>
  <conditionalFormatting sqref="C11">
    <cfRule type="expression" priority="14" dxfId="0" stopIfTrue="1">
      <formula>AND($K$1,NOT(OR(NOT(IFERROR(LEN(LOWER(TRIM(SUBSTITUTE(SUBSTITUTE(C11," "," ")," "," "))))&gt;0,TRUE)),ISNUMBER(C11))))</formula>
    </cfRule>
    <cfRule type="expression" priority="10021" dxfId="1" stopIfTrue="0">
      <formula>AND($K$1,OR(IFERROR(LEN(LOWER(TRIM(SUBSTITUTE(SUBSTITUTE($B11," "," ")," "," "))))&gt;0,TRUE),IFERROR(LEN(LOWER(TRIM(SUBSTITUTE(SUBSTITUTE($C11," "," ")," "," "))))&gt;0,TRUE),IFERROR(LEN(LOWER(TRIM(SUBSTITUTE(SUBSTITUTE($D11," "," ")," "," "))))&gt;0,TRUE),IFERROR(LEN(LOWER(TRIM(SUBSTITUTE(SUBSTITUTE($E11," "," ")," "," "))))&gt;0,TRUE),IFERROR(LEN(LOWER(TRIM(SUBSTITUTE(SUBSTITUTE($F11," "," ")," "," "))))&gt;0,TRUE),IFERROR(LEN(LOWER(TRIM(SUBSTITUTE(SUBSTITUTE($G11," "," ")," "," "))))&gt;0,TRUE)))</formula>
    </cfRule>
    <cfRule type="expression" priority="22" dxfId="0" stopIfTrue="1">
      <formula>AND($K$1,OR(IFERROR(LEN(LOWER(TRIM(SUBSTITUTE(SUBSTITUTE($B11," "," ")," "," "))))&gt;0,TRUE),IFERROR(LEN(LOWER(TRIM(SUBSTITUTE(SUBSTITUTE($C11," "," ")," "," "))))&gt;0,TRUE),IFERROR(LEN(LOWER(TRIM(SUBSTITUTE(SUBSTITUTE($D11," "," ")," "," "))))&gt;0,TRUE),IFERROR(LEN(LOWER(TRIM(SUBSTITUTE(SUBSTITUTE($E11," "," ")," "," "))))&gt;0,TRUE),IFERROR(LEN(LOWER(TRIM(SUBSTITUTE(SUBSTITUTE($F11," "," ")," "," "))))&gt;0,TRUE),IFERROR(LEN(LOWER(TRIM(SUBSTITUTE(SUBSTITUTE($G11," "," ")," "," "))))&gt;0,TRUE)),NOT(OR(ISNUMBER($B11),ISNUMBER($C11),ISNUMBER($D11))))</formula>
    </cfRule>
  </conditionalFormatting>
  <conditionalFormatting sqref="D11">
    <cfRule type="expression" priority="15" dxfId="0" stopIfTrue="1">
      <formula>AND($K$1,NOT(OR(NOT(IFERROR(LEN(LOWER(TRIM(SUBSTITUTE(SUBSTITUTE(D11," "," ")," "," "))))&gt;0,TRUE)),ISNUMBER(D11))))</formula>
    </cfRule>
    <cfRule type="expression" priority="10023" dxfId="1" stopIfTrue="0">
      <formula>AND($K$1,OR(IFERROR(LEN(LOWER(TRIM(SUBSTITUTE(SUBSTITUTE($B11," "," ")," "," "))))&gt;0,TRUE),IFERROR(LEN(LOWER(TRIM(SUBSTITUTE(SUBSTITUTE($C11," "," ")," "," "))))&gt;0,TRUE),IFERROR(LEN(LOWER(TRIM(SUBSTITUTE(SUBSTITUTE($D11," "," ")," "," "))))&gt;0,TRUE),IFERROR(LEN(LOWER(TRIM(SUBSTITUTE(SUBSTITUTE($E11," "," ")," "," "))))&gt;0,TRUE),IFERROR(LEN(LOWER(TRIM(SUBSTITUTE(SUBSTITUTE($F11," "," ")," "," "))))&gt;0,TRUE),IFERROR(LEN(LOWER(TRIM(SUBSTITUTE(SUBSTITUTE($G11," "," ")," "," "))))&gt;0,TRUE)))</formula>
    </cfRule>
    <cfRule type="expression" priority="24" dxfId="0" stopIfTrue="1">
      <formula>AND($K$1,OR(IFERROR(LEN(LOWER(TRIM(SUBSTITUTE(SUBSTITUTE($B11," "," ")," "," "))))&gt;0,TRUE),IFERROR(LEN(LOWER(TRIM(SUBSTITUTE(SUBSTITUTE($C11," "," ")," "," "))))&gt;0,TRUE),IFERROR(LEN(LOWER(TRIM(SUBSTITUTE(SUBSTITUTE($D11," "," ")," "," "))))&gt;0,TRUE),IFERROR(LEN(LOWER(TRIM(SUBSTITUTE(SUBSTITUTE($E11," "," ")," "," "))))&gt;0,TRUE),IFERROR(LEN(LOWER(TRIM(SUBSTITUTE(SUBSTITUTE($F11," "," ")," "," "))))&gt;0,TRUE),IFERROR(LEN(LOWER(TRIM(SUBSTITUTE(SUBSTITUTE($G11," "," ")," "," "))))&gt;0,TRUE)),NOT(OR(ISNUMBER($B11),ISNUMBER($C11),ISNUMBER($D11))))</formula>
    </cfRule>
  </conditionalFormatting>
  <conditionalFormatting sqref="E11">
    <cfRule type="expression" priority="16" dxfId="0" stopIfTrue="1">
      <formula>AND($K$1,NOT(IFERROR(OR(LOWER(TRIM(SUBSTITUTE(SUBSTITUTE(E11," "," ")," "," ")))="",LOWER(TRIM(SUBSTITUTE(SUBSTITUTE(E11," "," ")," "," ")))="да",LOWER(TRIM(SUBSTITUTE(SUBSTITUTE(E11," "," ")," "," ")))="нет"),FALSE)))</formula>
    </cfRule>
  </conditionalFormatting>
  <conditionalFormatting sqref="F11">
    <cfRule type="expression" priority="17" dxfId="0" stopIfTrue="1">
      <formula>AND($K$1,NOT(IFERROR(OR(LOWER(TRIM(SUBSTITUTE(SUBSTITUTE(F11," "," ")," "," ")))="",LOWER(TRIM(SUBSTITUTE(SUBSTITUTE(F11," "," ")," "," ")))="да",LOWER(TRIM(SUBSTITUTE(SUBSTITUTE(F11," "," ")," "," ")))="нет"),FALSE)))</formula>
    </cfRule>
  </conditionalFormatting>
  <conditionalFormatting sqref="G11">
    <cfRule type="expression" priority="18" dxfId="0" stopIfTrue="1">
      <formula>AND($K$1,NOT(IFERROR(OR(LOWER(TRIM(SUBSTITUTE(SUBSTITUTE(G11," "," ")," "," ")))="",LOWER(TRIM(SUBSTITUTE(SUBSTITUTE(G11," "," ")," "," ")))="да",LOWER(TRIM(SUBSTITUTE(SUBSTITUTE(G11," "," ")," "," ")))="нет"),FALSE)))</formula>
    </cfRule>
  </conditionalFormatting>
  <conditionalFormatting sqref="B12">
    <cfRule type="expression" priority="25" dxfId="0" stopIfTrue="1">
      <formula>AND($K$1,NOT(OR(NOT(IFERROR(LEN(LOWER(TRIM(SUBSTITUTE(SUBSTITUTE(B12," "," ")," "," "))))&gt;0,TRUE)),ISNUMBER(B12))))</formula>
    </cfRule>
    <cfRule type="expression" priority="10031" dxfId="1" stopIfTrue="0">
      <formula>AND($K$1,OR(IFERROR(LEN(LOWER(TRIM(SUBSTITUTE(SUBSTITUTE($B12," "," ")," "," "))))&gt;0,TRUE),IFERROR(LEN(LOWER(TRIM(SUBSTITUTE(SUBSTITUTE($C12," "," ")," "," "))))&gt;0,TRUE),IFERROR(LEN(LOWER(TRIM(SUBSTITUTE(SUBSTITUTE($D12," "," ")," "," "))))&gt;0,TRUE),IFERROR(LEN(LOWER(TRIM(SUBSTITUTE(SUBSTITUTE($E12," "," ")," "," "))))&gt;0,TRUE),IFERROR(LEN(LOWER(TRIM(SUBSTITUTE(SUBSTITUTE($F12," "," ")," "," "))))&gt;0,TRUE),IFERROR(LEN(LOWER(TRIM(SUBSTITUTE(SUBSTITUTE($G12," "," ")," "," "))))&gt;0,TRUE)))</formula>
    </cfRule>
    <cfRule type="expression" priority="32" dxfId="0" stopIfTrue="1">
      <formula>AND($K$1,OR(IFERROR(LEN(LOWER(TRIM(SUBSTITUTE(SUBSTITUTE($B12," "," ")," "," "))))&gt;0,TRUE),IFERROR(LEN(LOWER(TRIM(SUBSTITUTE(SUBSTITUTE($C12," "," ")," "," "))))&gt;0,TRUE),IFERROR(LEN(LOWER(TRIM(SUBSTITUTE(SUBSTITUTE($D12," "," ")," "," "))))&gt;0,TRUE),IFERROR(LEN(LOWER(TRIM(SUBSTITUTE(SUBSTITUTE($E12," "," ")," "," "))))&gt;0,TRUE),IFERROR(LEN(LOWER(TRIM(SUBSTITUTE(SUBSTITUTE($F12," "," ")," "," "))))&gt;0,TRUE),IFERROR(LEN(LOWER(TRIM(SUBSTITUTE(SUBSTITUTE($G12," "," ")," "," "))))&gt;0,TRUE)),NOT(OR(ISNUMBER($B12),ISNUMBER($C12),ISNUMBER($D12))))</formula>
    </cfRule>
  </conditionalFormatting>
  <conditionalFormatting sqref="C12">
    <cfRule type="expression" priority="26" dxfId="0" stopIfTrue="1">
      <formula>AND($K$1,NOT(OR(NOT(IFERROR(LEN(LOWER(TRIM(SUBSTITUTE(SUBSTITUTE(C12," "," ")," "," "))))&gt;0,TRUE)),ISNUMBER(C12))))</formula>
    </cfRule>
    <cfRule type="expression" priority="10033" dxfId="1" stopIfTrue="0">
      <formula>AND($K$1,OR(IFERROR(LEN(LOWER(TRIM(SUBSTITUTE(SUBSTITUTE($B12," "," ")," "," "))))&gt;0,TRUE),IFERROR(LEN(LOWER(TRIM(SUBSTITUTE(SUBSTITUTE($C12," "," ")," "," "))))&gt;0,TRUE),IFERROR(LEN(LOWER(TRIM(SUBSTITUTE(SUBSTITUTE($D12," "," ")," "," "))))&gt;0,TRUE),IFERROR(LEN(LOWER(TRIM(SUBSTITUTE(SUBSTITUTE($E12," "," ")," "," "))))&gt;0,TRUE),IFERROR(LEN(LOWER(TRIM(SUBSTITUTE(SUBSTITUTE($F12," "," ")," "," "))))&gt;0,TRUE),IFERROR(LEN(LOWER(TRIM(SUBSTITUTE(SUBSTITUTE($G12," "," ")," "," "))))&gt;0,TRUE)))</formula>
    </cfRule>
    <cfRule type="expression" priority="34" dxfId="0" stopIfTrue="1">
      <formula>AND($K$1,OR(IFERROR(LEN(LOWER(TRIM(SUBSTITUTE(SUBSTITUTE($B12," "," ")," "," "))))&gt;0,TRUE),IFERROR(LEN(LOWER(TRIM(SUBSTITUTE(SUBSTITUTE($C12," "," ")," "," "))))&gt;0,TRUE),IFERROR(LEN(LOWER(TRIM(SUBSTITUTE(SUBSTITUTE($D12," "," ")," "," "))))&gt;0,TRUE),IFERROR(LEN(LOWER(TRIM(SUBSTITUTE(SUBSTITUTE($E12," "," ")," "," "))))&gt;0,TRUE),IFERROR(LEN(LOWER(TRIM(SUBSTITUTE(SUBSTITUTE($F12," "," ")," "," "))))&gt;0,TRUE),IFERROR(LEN(LOWER(TRIM(SUBSTITUTE(SUBSTITUTE($G12," "," ")," "," "))))&gt;0,TRUE)),NOT(OR(ISNUMBER($B12),ISNUMBER($C12),ISNUMBER($D12))))</formula>
    </cfRule>
  </conditionalFormatting>
  <conditionalFormatting sqref="D12">
    <cfRule type="expression" priority="27" dxfId="0" stopIfTrue="1">
      <formula>AND($K$1,NOT(OR(NOT(IFERROR(LEN(LOWER(TRIM(SUBSTITUTE(SUBSTITUTE(D12," "," ")," "," "))))&gt;0,TRUE)),ISNUMBER(D12))))</formula>
    </cfRule>
    <cfRule type="expression" priority="10035" dxfId="1" stopIfTrue="0">
      <formula>AND($K$1,OR(IFERROR(LEN(LOWER(TRIM(SUBSTITUTE(SUBSTITUTE($B12," "," ")," "," "))))&gt;0,TRUE),IFERROR(LEN(LOWER(TRIM(SUBSTITUTE(SUBSTITUTE($C12," "," ")," "," "))))&gt;0,TRUE),IFERROR(LEN(LOWER(TRIM(SUBSTITUTE(SUBSTITUTE($D12," "," ")," "," "))))&gt;0,TRUE),IFERROR(LEN(LOWER(TRIM(SUBSTITUTE(SUBSTITUTE($E12," "," ")," "," "))))&gt;0,TRUE),IFERROR(LEN(LOWER(TRIM(SUBSTITUTE(SUBSTITUTE($F12," "," ")," "," "))))&gt;0,TRUE),IFERROR(LEN(LOWER(TRIM(SUBSTITUTE(SUBSTITUTE($G12," "," ")," "," "))))&gt;0,TRUE)))</formula>
    </cfRule>
    <cfRule type="expression" priority="36" dxfId="0" stopIfTrue="1">
      <formula>AND($K$1,OR(IFERROR(LEN(LOWER(TRIM(SUBSTITUTE(SUBSTITUTE($B12," "," ")," "," "))))&gt;0,TRUE),IFERROR(LEN(LOWER(TRIM(SUBSTITUTE(SUBSTITUTE($C12," "," ")," "," "))))&gt;0,TRUE),IFERROR(LEN(LOWER(TRIM(SUBSTITUTE(SUBSTITUTE($D12," "," ")," "," "))))&gt;0,TRUE),IFERROR(LEN(LOWER(TRIM(SUBSTITUTE(SUBSTITUTE($E12," "," ")," "," "))))&gt;0,TRUE),IFERROR(LEN(LOWER(TRIM(SUBSTITUTE(SUBSTITUTE($F12," "," ")," "," "))))&gt;0,TRUE),IFERROR(LEN(LOWER(TRIM(SUBSTITUTE(SUBSTITUTE($G12," "," ")," "," "))))&gt;0,TRUE)),NOT(OR(ISNUMBER($B12),ISNUMBER($C12),ISNUMBER($D12))))</formula>
    </cfRule>
  </conditionalFormatting>
  <conditionalFormatting sqref="E12">
    <cfRule type="expression" priority="28" dxfId="0" stopIfTrue="1">
      <formula>AND($K$1,NOT(IFERROR(OR(LOWER(TRIM(SUBSTITUTE(SUBSTITUTE(E12," "," ")," "," ")))="",LOWER(TRIM(SUBSTITUTE(SUBSTITUTE(E12," "," ")," "," ")))="да",LOWER(TRIM(SUBSTITUTE(SUBSTITUTE(E12," "," ")," "," ")))="нет"),FALSE)))</formula>
    </cfRule>
  </conditionalFormatting>
  <conditionalFormatting sqref="F12">
    <cfRule type="expression" priority="29" dxfId="0" stopIfTrue="1">
      <formula>AND($K$1,NOT(IFERROR(OR(LOWER(TRIM(SUBSTITUTE(SUBSTITUTE(F12," "," ")," "," ")))="",LOWER(TRIM(SUBSTITUTE(SUBSTITUTE(F12," "," ")," "," ")))="да",LOWER(TRIM(SUBSTITUTE(SUBSTITUTE(F12," "," ")," "," ")))="нет"),FALSE)))</formula>
    </cfRule>
  </conditionalFormatting>
  <conditionalFormatting sqref="G12">
    <cfRule type="expression" priority="30" dxfId="0" stopIfTrue="1">
      <formula>AND($K$1,NOT(IFERROR(OR(LOWER(TRIM(SUBSTITUTE(SUBSTITUTE(G12," "," ")," "," ")))="",LOWER(TRIM(SUBSTITUTE(SUBSTITUTE(G12," "," ")," "," ")))="да",LOWER(TRIM(SUBSTITUTE(SUBSTITUTE(G12," "," ")," "," ")))="нет"),FALSE)))</formula>
    </cfRule>
  </conditionalFormatting>
  <conditionalFormatting sqref="B13">
    <cfRule type="expression" priority="37" dxfId="0" stopIfTrue="1">
      <formula>AND($K$1,NOT(OR(NOT(IFERROR(LEN(LOWER(TRIM(SUBSTITUTE(SUBSTITUTE(B13," "," ")," "," "))))&gt;0,TRUE)),ISNUMBER(B13))))</formula>
    </cfRule>
    <cfRule type="expression" priority="10043" dxfId="1" stopIfTrue="0">
      <formula>AND($K$1,OR(IFERROR(LEN(LOWER(TRIM(SUBSTITUTE(SUBSTITUTE($B13," "," ")," "," "))))&gt;0,TRUE),IFERROR(LEN(LOWER(TRIM(SUBSTITUTE(SUBSTITUTE($C13," "," ")," "," "))))&gt;0,TRUE),IFERROR(LEN(LOWER(TRIM(SUBSTITUTE(SUBSTITUTE($D13," "," ")," "," "))))&gt;0,TRUE),IFERROR(LEN(LOWER(TRIM(SUBSTITUTE(SUBSTITUTE($E13," "," ")," "," "))))&gt;0,TRUE),IFERROR(LEN(LOWER(TRIM(SUBSTITUTE(SUBSTITUTE($F13," "," ")," "," "))))&gt;0,TRUE),IFERROR(LEN(LOWER(TRIM(SUBSTITUTE(SUBSTITUTE($G13," "," ")," "," "))))&gt;0,TRUE)))</formula>
    </cfRule>
    <cfRule type="expression" priority="44" dxfId="0" stopIfTrue="1">
      <formula>AND($K$1,OR(IFERROR(LEN(LOWER(TRIM(SUBSTITUTE(SUBSTITUTE($B13," "," ")," "," "))))&gt;0,TRUE),IFERROR(LEN(LOWER(TRIM(SUBSTITUTE(SUBSTITUTE($C13," "," ")," "," "))))&gt;0,TRUE),IFERROR(LEN(LOWER(TRIM(SUBSTITUTE(SUBSTITUTE($D13," "," ")," "," "))))&gt;0,TRUE),IFERROR(LEN(LOWER(TRIM(SUBSTITUTE(SUBSTITUTE($E13," "," ")," "," "))))&gt;0,TRUE),IFERROR(LEN(LOWER(TRIM(SUBSTITUTE(SUBSTITUTE($F13," "," ")," "," "))))&gt;0,TRUE),IFERROR(LEN(LOWER(TRIM(SUBSTITUTE(SUBSTITUTE($G13," "," ")," "," "))))&gt;0,TRUE)),NOT(OR(ISNUMBER($B13),ISNUMBER($C13),ISNUMBER($D13))))</formula>
    </cfRule>
  </conditionalFormatting>
  <conditionalFormatting sqref="C13">
    <cfRule type="expression" priority="38" dxfId="0" stopIfTrue="1">
      <formula>AND($K$1,NOT(OR(NOT(IFERROR(LEN(LOWER(TRIM(SUBSTITUTE(SUBSTITUTE(C13," "," ")," "," "))))&gt;0,TRUE)),ISNUMBER(C13))))</formula>
    </cfRule>
    <cfRule type="expression" priority="10045" dxfId="1" stopIfTrue="0">
      <formula>AND($K$1,OR(IFERROR(LEN(LOWER(TRIM(SUBSTITUTE(SUBSTITUTE($B13," "," ")," "," "))))&gt;0,TRUE),IFERROR(LEN(LOWER(TRIM(SUBSTITUTE(SUBSTITUTE($C13," "," ")," "," "))))&gt;0,TRUE),IFERROR(LEN(LOWER(TRIM(SUBSTITUTE(SUBSTITUTE($D13," "," ")," "," "))))&gt;0,TRUE),IFERROR(LEN(LOWER(TRIM(SUBSTITUTE(SUBSTITUTE($E13," "," ")," "," "))))&gt;0,TRUE),IFERROR(LEN(LOWER(TRIM(SUBSTITUTE(SUBSTITUTE($F13," "," ")," "," "))))&gt;0,TRUE),IFERROR(LEN(LOWER(TRIM(SUBSTITUTE(SUBSTITUTE($G13," "," ")," "," "))))&gt;0,TRUE)))</formula>
    </cfRule>
    <cfRule type="expression" priority="46" dxfId="0" stopIfTrue="1">
      <formula>AND($K$1,OR(IFERROR(LEN(LOWER(TRIM(SUBSTITUTE(SUBSTITUTE($B13," "," ")," "," "))))&gt;0,TRUE),IFERROR(LEN(LOWER(TRIM(SUBSTITUTE(SUBSTITUTE($C13," "," ")," "," "))))&gt;0,TRUE),IFERROR(LEN(LOWER(TRIM(SUBSTITUTE(SUBSTITUTE($D13," "," ")," "," "))))&gt;0,TRUE),IFERROR(LEN(LOWER(TRIM(SUBSTITUTE(SUBSTITUTE($E13," "," ")," "," "))))&gt;0,TRUE),IFERROR(LEN(LOWER(TRIM(SUBSTITUTE(SUBSTITUTE($F13," "," ")," "," "))))&gt;0,TRUE),IFERROR(LEN(LOWER(TRIM(SUBSTITUTE(SUBSTITUTE($G13," "," ")," "," "))))&gt;0,TRUE)),NOT(OR(ISNUMBER($B13),ISNUMBER($C13),ISNUMBER($D13))))</formula>
    </cfRule>
  </conditionalFormatting>
  <conditionalFormatting sqref="D13">
    <cfRule type="expression" priority="39" dxfId="0" stopIfTrue="1">
      <formula>AND($K$1,NOT(OR(NOT(IFERROR(LEN(LOWER(TRIM(SUBSTITUTE(SUBSTITUTE(D13," "," ")," "," "))))&gt;0,TRUE)),ISNUMBER(D13))))</formula>
    </cfRule>
    <cfRule type="expression" priority="10047" dxfId="1" stopIfTrue="0">
      <formula>AND($K$1,OR(IFERROR(LEN(LOWER(TRIM(SUBSTITUTE(SUBSTITUTE($B13," "," ")," "," "))))&gt;0,TRUE),IFERROR(LEN(LOWER(TRIM(SUBSTITUTE(SUBSTITUTE($C13," "," ")," "," "))))&gt;0,TRUE),IFERROR(LEN(LOWER(TRIM(SUBSTITUTE(SUBSTITUTE($D13," "," ")," "," "))))&gt;0,TRUE),IFERROR(LEN(LOWER(TRIM(SUBSTITUTE(SUBSTITUTE($E13," "," ")," "," "))))&gt;0,TRUE),IFERROR(LEN(LOWER(TRIM(SUBSTITUTE(SUBSTITUTE($F13," "," ")," "," "))))&gt;0,TRUE),IFERROR(LEN(LOWER(TRIM(SUBSTITUTE(SUBSTITUTE($G13," "," ")," "," "))))&gt;0,TRUE)))</formula>
    </cfRule>
    <cfRule type="expression" priority="48" dxfId="0" stopIfTrue="1">
      <formula>AND($K$1,OR(IFERROR(LEN(LOWER(TRIM(SUBSTITUTE(SUBSTITUTE($B13," "," ")," "," "))))&gt;0,TRUE),IFERROR(LEN(LOWER(TRIM(SUBSTITUTE(SUBSTITUTE($C13," "," ")," "," "))))&gt;0,TRUE),IFERROR(LEN(LOWER(TRIM(SUBSTITUTE(SUBSTITUTE($D13," "," ")," "," "))))&gt;0,TRUE),IFERROR(LEN(LOWER(TRIM(SUBSTITUTE(SUBSTITUTE($E13," "," ")," "," "))))&gt;0,TRUE),IFERROR(LEN(LOWER(TRIM(SUBSTITUTE(SUBSTITUTE($F13," "," ")," "," "))))&gt;0,TRUE),IFERROR(LEN(LOWER(TRIM(SUBSTITUTE(SUBSTITUTE($G13," "," ")," "," "))))&gt;0,TRUE)),NOT(OR(ISNUMBER($B13),ISNUMBER($C13),ISNUMBER($D13))))</formula>
    </cfRule>
  </conditionalFormatting>
  <conditionalFormatting sqref="E13">
    <cfRule type="expression" priority="40" dxfId="0" stopIfTrue="1">
      <formula>AND($K$1,NOT(IFERROR(OR(LOWER(TRIM(SUBSTITUTE(SUBSTITUTE(E13," "," ")," "," ")))="",LOWER(TRIM(SUBSTITUTE(SUBSTITUTE(E13," "," ")," "," ")))="да",LOWER(TRIM(SUBSTITUTE(SUBSTITUTE(E13," "," ")," "," ")))="нет"),FALSE)))</formula>
    </cfRule>
  </conditionalFormatting>
  <conditionalFormatting sqref="F13">
    <cfRule type="expression" priority="41" dxfId="0" stopIfTrue="1">
      <formula>AND($K$1,NOT(IFERROR(OR(LOWER(TRIM(SUBSTITUTE(SUBSTITUTE(F13," "," ")," "," ")))="",LOWER(TRIM(SUBSTITUTE(SUBSTITUTE(F13," "," ")," "," ")))="да",LOWER(TRIM(SUBSTITUTE(SUBSTITUTE(F13," "," ")," "," ")))="нет"),FALSE)))</formula>
    </cfRule>
  </conditionalFormatting>
  <conditionalFormatting sqref="G13">
    <cfRule type="expression" priority="42" dxfId="0" stopIfTrue="1">
      <formula>AND($K$1,NOT(IFERROR(OR(LOWER(TRIM(SUBSTITUTE(SUBSTITUTE(G13," "," ")," "," ")))="",LOWER(TRIM(SUBSTITUTE(SUBSTITUTE(G13," "," ")," "," ")))="да",LOWER(TRIM(SUBSTITUTE(SUBSTITUTE(G13," "," ")," "," ")))="нет"),FALSE)))</formula>
    </cfRule>
  </conditionalFormatting>
  <conditionalFormatting sqref="B14">
    <cfRule type="expression" priority="49" dxfId="0" stopIfTrue="1">
      <formula>AND($K$1,NOT(OR(NOT(IFERROR(LEN(LOWER(TRIM(SUBSTITUTE(SUBSTITUTE(B14," "," ")," "," "))))&gt;0,TRUE)),ISNUMBER(B14))))</formula>
    </cfRule>
    <cfRule type="expression" priority="10055" dxfId="1" stopIfTrue="0">
      <formula>AND($K$1,OR(IFERROR(LEN(LOWER(TRIM(SUBSTITUTE(SUBSTITUTE($B14," "," ")," "," "))))&gt;0,TRUE),IFERROR(LEN(LOWER(TRIM(SUBSTITUTE(SUBSTITUTE($C14," "," ")," "," "))))&gt;0,TRUE),IFERROR(LEN(LOWER(TRIM(SUBSTITUTE(SUBSTITUTE($D14," "," ")," "," "))))&gt;0,TRUE),IFERROR(LEN(LOWER(TRIM(SUBSTITUTE(SUBSTITUTE($E14," "," ")," "," "))))&gt;0,TRUE),IFERROR(LEN(LOWER(TRIM(SUBSTITUTE(SUBSTITUTE($F14," "," ")," "," "))))&gt;0,TRUE),IFERROR(LEN(LOWER(TRIM(SUBSTITUTE(SUBSTITUTE($G14," "," ")," "," "))))&gt;0,TRUE)))</formula>
    </cfRule>
    <cfRule type="expression" priority="56" dxfId="0" stopIfTrue="1">
      <formula>AND($K$1,OR(IFERROR(LEN(LOWER(TRIM(SUBSTITUTE(SUBSTITUTE($B14," "," ")," "," "))))&gt;0,TRUE),IFERROR(LEN(LOWER(TRIM(SUBSTITUTE(SUBSTITUTE($C14," "," ")," "," "))))&gt;0,TRUE),IFERROR(LEN(LOWER(TRIM(SUBSTITUTE(SUBSTITUTE($D14," "," ")," "," "))))&gt;0,TRUE),IFERROR(LEN(LOWER(TRIM(SUBSTITUTE(SUBSTITUTE($E14," "," ")," "," "))))&gt;0,TRUE),IFERROR(LEN(LOWER(TRIM(SUBSTITUTE(SUBSTITUTE($F14," "," ")," "," "))))&gt;0,TRUE),IFERROR(LEN(LOWER(TRIM(SUBSTITUTE(SUBSTITUTE($G14," "," ")," "," "))))&gt;0,TRUE)),NOT(OR(ISNUMBER($B14),ISNUMBER($C14),ISNUMBER($D14))))</formula>
    </cfRule>
  </conditionalFormatting>
  <conditionalFormatting sqref="C14">
    <cfRule type="expression" priority="50" dxfId="0" stopIfTrue="1">
      <formula>AND($K$1,NOT(OR(NOT(IFERROR(LEN(LOWER(TRIM(SUBSTITUTE(SUBSTITUTE(C14," "," ")," "," "))))&gt;0,TRUE)),ISNUMBER(C14))))</formula>
    </cfRule>
    <cfRule type="expression" priority="10057" dxfId="1" stopIfTrue="0">
      <formula>AND($K$1,OR(IFERROR(LEN(LOWER(TRIM(SUBSTITUTE(SUBSTITUTE($B14," "," ")," "," "))))&gt;0,TRUE),IFERROR(LEN(LOWER(TRIM(SUBSTITUTE(SUBSTITUTE($C14," "," ")," "," "))))&gt;0,TRUE),IFERROR(LEN(LOWER(TRIM(SUBSTITUTE(SUBSTITUTE($D14," "," ")," "," "))))&gt;0,TRUE),IFERROR(LEN(LOWER(TRIM(SUBSTITUTE(SUBSTITUTE($E14," "," ")," "," "))))&gt;0,TRUE),IFERROR(LEN(LOWER(TRIM(SUBSTITUTE(SUBSTITUTE($F14," "," ")," "," "))))&gt;0,TRUE),IFERROR(LEN(LOWER(TRIM(SUBSTITUTE(SUBSTITUTE($G14," "," ")," "," "))))&gt;0,TRUE)))</formula>
    </cfRule>
    <cfRule type="expression" priority="58" dxfId="0" stopIfTrue="1">
      <formula>AND($K$1,OR(IFERROR(LEN(LOWER(TRIM(SUBSTITUTE(SUBSTITUTE($B14," "," ")," "," "))))&gt;0,TRUE),IFERROR(LEN(LOWER(TRIM(SUBSTITUTE(SUBSTITUTE($C14," "," ")," "," "))))&gt;0,TRUE),IFERROR(LEN(LOWER(TRIM(SUBSTITUTE(SUBSTITUTE($D14," "," ")," "," "))))&gt;0,TRUE),IFERROR(LEN(LOWER(TRIM(SUBSTITUTE(SUBSTITUTE($E14," "," ")," "," "))))&gt;0,TRUE),IFERROR(LEN(LOWER(TRIM(SUBSTITUTE(SUBSTITUTE($F14," "," ")," "," "))))&gt;0,TRUE),IFERROR(LEN(LOWER(TRIM(SUBSTITUTE(SUBSTITUTE($G14," "," ")," "," "))))&gt;0,TRUE)),NOT(OR(ISNUMBER($B14),ISNUMBER($C14),ISNUMBER($D14))))</formula>
    </cfRule>
  </conditionalFormatting>
  <conditionalFormatting sqref="D14">
    <cfRule type="expression" priority="51" dxfId="0" stopIfTrue="1">
      <formula>AND($K$1,NOT(OR(NOT(IFERROR(LEN(LOWER(TRIM(SUBSTITUTE(SUBSTITUTE(D14," "," ")," "," "))))&gt;0,TRUE)),ISNUMBER(D14))))</formula>
    </cfRule>
    <cfRule type="expression" priority="10059" dxfId="1" stopIfTrue="0">
      <formula>AND($K$1,OR(IFERROR(LEN(LOWER(TRIM(SUBSTITUTE(SUBSTITUTE($B14," "," ")," "," "))))&gt;0,TRUE),IFERROR(LEN(LOWER(TRIM(SUBSTITUTE(SUBSTITUTE($C14," "," ")," "," "))))&gt;0,TRUE),IFERROR(LEN(LOWER(TRIM(SUBSTITUTE(SUBSTITUTE($D14," "," ")," "," "))))&gt;0,TRUE),IFERROR(LEN(LOWER(TRIM(SUBSTITUTE(SUBSTITUTE($E14," "," ")," "," "))))&gt;0,TRUE),IFERROR(LEN(LOWER(TRIM(SUBSTITUTE(SUBSTITUTE($F14," "," ")," "," "))))&gt;0,TRUE),IFERROR(LEN(LOWER(TRIM(SUBSTITUTE(SUBSTITUTE($G14," "," ")," "," "))))&gt;0,TRUE)))</formula>
    </cfRule>
    <cfRule type="expression" priority="60" dxfId="0" stopIfTrue="1">
      <formula>AND($K$1,OR(IFERROR(LEN(LOWER(TRIM(SUBSTITUTE(SUBSTITUTE($B14," "," ")," "," "))))&gt;0,TRUE),IFERROR(LEN(LOWER(TRIM(SUBSTITUTE(SUBSTITUTE($C14," "," ")," "," "))))&gt;0,TRUE),IFERROR(LEN(LOWER(TRIM(SUBSTITUTE(SUBSTITUTE($D14," "," ")," "," "))))&gt;0,TRUE),IFERROR(LEN(LOWER(TRIM(SUBSTITUTE(SUBSTITUTE($E14," "," ")," "," "))))&gt;0,TRUE),IFERROR(LEN(LOWER(TRIM(SUBSTITUTE(SUBSTITUTE($F14," "," ")," "," "))))&gt;0,TRUE),IFERROR(LEN(LOWER(TRIM(SUBSTITUTE(SUBSTITUTE($G14," "," ")," "," "))))&gt;0,TRUE)),NOT(OR(ISNUMBER($B14),ISNUMBER($C14),ISNUMBER($D14))))</formula>
    </cfRule>
  </conditionalFormatting>
  <conditionalFormatting sqref="E14">
    <cfRule type="expression" priority="52" dxfId="0" stopIfTrue="1">
      <formula>AND($K$1,NOT(IFERROR(OR(LOWER(TRIM(SUBSTITUTE(SUBSTITUTE(E14," "," ")," "," ")))="",LOWER(TRIM(SUBSTITUTE(SUBSTITUTE(E14," "," ")," "," ")))="да",LOWER(TRIM(SUBSTITUTE(SUBSTITUTE(E14," "," ")," "," ")))="нет"),FALSE)))</formula>
    </cfRule>
  </conditionalFormatting>
  <conditionalFormatting sqref="F14">
    <cfRule type="expression" priority="53" dxfId="0" stopIfTrue="1">
      <formula>AND($K$1,NOT(IFERROR(OR(LOWER(TRIM(SUBSTITUTE(SUBSTITUTE(F14," "," ")," "," ")))="",LOWER(TRIM(SUBSTITUTE(SUBSTITUTE(F14," "," ")," "," ")))="да",LOWER(TRIM(SUBSTITUTE(SUBSTITUTE(F14," "," ")," "," ")))="нет"),FALSE)))</formula>
    </cfRule>
  </conditionalFormatting>
  <conditionalFormatting sqref="G14">
    <cfRule type="expression" priority="54" dxfId="0" stopIfTrue="1">
      <formula>AND($K$1,NOT(IFERROR(OR(LOWER(TRIM(SUBSTITUTE(SUBSTITUTE(G14," "," ")," "," ")))="",LOWER(TRIM(SUBSTITUTE(SUBSTITUTE(G14," "," ")," "," ")))="да",LOWER(TRIM(SUBSTITUTE(SUBSTITUTE(G14," "," ")," "," ")))="нет"),FALSE)))</formula>
    </cfRule>
  </conditionalFormatting>
  <conditionalFormatting sqref="B15">
    <cfRule type="expression" priority="61" dxfId="0" stopIfTrue="1">
      <formula>AND($K$1,NOT(OR(NOT(IFERROR(LEN(LOWER(TRIM(SUBSTITUTE(SUBSTITUTE(B15," "," ")," "," "))))&gt;0,TRUE)),ISNUMBER(B15))))</formula>
    </cfRule>
    <cfRule type="expression" priority="10067" dxfId="1" stopIfTrue="0">
      <formula>AND($K$1,OR(IFERROR(LEN(LOWER(TRIM(SUBSTITUTE(SUBSTITUTE($B15," "," ")," "," "))))&gt;0,TRUE),IFERROR(LEN(LOWER(TRIM(SUBSTITUTE(SUBSTITUTE($C15," "," ")," "," "))))&gt;0,TRUE),IFERROR(LEN(LOWER(TRIM(SUBSTITUTE(SUBSTITUTE($D15," "," ")," "," "))))&gt;0,TRUE),IFERROR(LEN(LOWER(TRIM(SUBSTITUTE(SUBSTITUTE($E15," "," ")," "," "))))&gt;0,TRUE),IFERROR(LEN(LOWER(TRIM(SUBSTITUTE(SUBSTITUTE($F15," "," ")," "," "))))&gt;0,TRUE),IFERROR(LEN(LOWER(TRIM(SUBSTITUTE(SUBSTITUTE($G15," "," ")," "," "))))&gt;0,TRUE)))</formula>
    </cfRule>
    <cfRule type="expression" priority="68" dxfId="0" stopIfTrue="1">
      <formula>AND($K$1,OR(IFERROR(LEN(LOWER(TRIM(SUBSTITUTE(SUBSTITUTE($B15," "," ")," "," "))))&gt;0,TRUE),IFERROR(LEN(LOWER(TRIM(SUBSTITUTE(SUBSTITUTE($C15," "," ")," "," "))))&gt;0,TRUE),IFERROR(LEN(LOWER(TRIM(SUBSTITUTE(SUBSTITUTE($D15," "," ")," "," "))))&gt;0,TRUE),IFERROR(LEN(LOWER(TRIM(SUBSTITUTE(SUBSTITUTE($E15," "," ")," "," "))))&gt;0,TRUE),IFERROR(LEN(LOWER(TRIM(SUBSTITUTE(SUBSTITUTE($F15," "," ")," "," "))))&gt;0,TRUE),IFERROR(LEN(LOWER(TRIM(SUBSTITUTE(SUBSTITUTE($G15," "," ")," "," "))))&gt;0,TRUE)),NOT(OR(ISNUMBER($B15),ISNUMBER($C15),ISNUMBER($D15))))</formula>
    </cfRule>
  </conditionalFormatting>
  <conditionalFormatting sqref="C15">
    <cfRule type="expression" priority="62" dxfId="0" stopIfTrue="1">
      <formula>AND($K$1,NOT(OR(NOT(IFERROR(LEN(LOWER(TRIM(SUBSTITUTE(SUBSTITUTE(C15," "," ")," "," "))))&gt;0,TRUE)),ISNUMBER(C15))))</formula>
    </cfRule>
    <cfRule type="expression" priority="10069" dxfId="1" stopIfTrue="0">
      <formula>AND($K$1,OR(IFERROR(LEN(LOWER(TRIM(SUBSTITUTE(SUBSTITUTE($B15," "," ")," "," "))))&gt;0,TRUE),IFERROR(LEN(LOWER(TRIM(SUBSTITUTE(SUBSTITUTE($C15," "," ")," "," "))))&gt;0,TRUE),IFERROR(LEN(LOWER(TRIM(SUBSTITUTE(SUBSTITUTE($D15," "," ")," "," "))))&gt;0,TRUE),IFERROR(LEN(LOWER(TRIM(SUBSTITUTE(SUBSTITUTE($E15," "," ")," "," "))))&gt;0,TRUE),IFERROR(LEN(LOWER(TRIM(SUBSTITUTE(SUBSTITUTE($F15," "," ")," "," "))))&gt;0,TRUE),IFERROR(LEN(LOWER(TRIM(SUBSTITUTE(SUBSTITUTE($G15," "," ")," "," "))))&gt;0,TRUE)))</formula>
    </cfRule>
    <cfRule type="expression" priority="70" dxfId="0" stopIfTrue="1">
      <formula>AND($K$1,OR(IFERROR(LEN(LOWER(TRIM(SUBSTITUTE(SUBSTITUTE($B15," "," ")," "," "))))&gt;0,TRUE),IFERROR(LEN(LOWER(TRIM(SUBSTITUTE(SUBSTITUTE($C15," "," ")," "," "))))&gt;0,TRUE),IFERROR(LEN(LOWER(TRIM(SUBSTITUTE(SUBSTITUTE($D15," "," ")," "," "))))&gt;0,TRUE),IFERROR(LEN(LOWER(TRIM(SUBSTITUTE(SUBSTITUTE($E15," "," ")," "," "))))&gt;0,TRUE),IFERROR(LEN(LOWER(TRIM(SUBSTITUTE(SUBSTITUTE($F15," "," ")," "," "))))&gt;0,TRUE),IFERROR(LEN(LOWER(TRIM(SUBSTITUTE(SUBSTITUTE($G15," "," ")," "," "))))&gt;0,TRUE)),NOT(OR(ISNUMBER($B15),ISNUMBER($C15),ISNUMBER($D15))))</formula>
    </cfRule>
  </conditionalFormatting>
  <conditionalFormatting sqref="D15">
    <cfRule type="expression" priority="63" dxfId="0" stopIfTrue="1">
      <formula>AND($K$1,NOT(OR(NOT(IFERROR(LEN(LOWER(TRIM(SUBSTITUTE(SUBSTITUTE(D15," "," ")," "," "))))&gt;0,TRUE)),ISNUMBER(D15))))</formula>
    </cfRule>
    <cfRule type="expression" priority="10071" dxfId="1" stopIfTrue="0">
      <formula>AND($K$1,OR(IFERROR(LEN(LOWER(TRIM(SUBSTITUTE(SUBSTITUTE($B15," "," ")," "," "))))&gt;0,TRUE),IFERROR(LEN(LOWER(TRIM(SUBSTITUTE(SUBSTITUTE($C15," "," ")," "," "))))&gt;0,TRUE),IFERROR(LEN(LOWER(TRIM(SUBSTITUTE(SUBSTITUTE($D15," "," ")," "," "))))&gt;0,TRUE),IFERROR(LEN(LOWER(TRIM(SUBSTITUTE(SUBSTITUTE($E15," "," ")," "," "))))&gt;0,TRUE),IFERROR(LEN(LOWER(TRIM(SUBSTITUTE(SUBSTITUTE($F15," "," ")," "," "))))&gt;0,TRUE),IFERROR(LEN(LOWER(TRIM(SUBSTITUTE(SUBSTITUTE($G15," "," ")," "," "))))&gt;0,TRUE)))</formula>
    </cfRule>
    <cfRule type="expression" priority="72" dxfId="0" stopIfTrue="1">
      <formula>AND($K$1,OR(IFERROR(LEN(LOWER(TRIM(SUBSTITUTE(SUBSTITUTE($B15," "," ")," "," "))))&gt;0,TRUE),IFERROR(LEN(LOWER(TRIM(SUBSTITUTE(SUBSTITUTE($C15," "," ")," "," "))))&gt;0,TRUE),IFERROR(LEN(LOWER(TRIM(SUBSTITUTE(SUBSTITUTE($D15," "," ")," "," "))))&gt;0,TRUE),IFERROR(LEN(LOWER(TRIM(SUBSTITUTE(SUBSTITUTE($E15," "," ")," "," "))))&gt;0,TRUE),IFERROR(LEN(LOWER(TRIM(SUBSTITUTE(SUBSTITUTE($F15," "," ")," "," "))))&gt;0,TRUE),IFERROR(LEN(LOWER(TRIM(SUBSTITUTE(SUBSTITUTE($G15," "," ")," "," "))))&gt;0,TRUE)),NOT(OR(ISNUMBER($B15),ISNUMBER($C15),ISNUMBER($D15))))</formula>
    </cfRule>
  </conditionalFormatting>
  <conditionalFormatting sqref="E15">
    <cfRule type="expression" priority="64" dxfId="0" stopIfTrue="1">
      <formula>AND($K$1,NOT(IFERROR(OR(LOWER(TRIM(SUBSTITUTE(SUBSTITUTE(E15," "," ")," "," ")))="",LOWER(TRIM(SUBSTITUTE(SUBSTITUTE(E15," "," ")," "," ")))="да",LOWER(TRIM(SUBSTITUTE(SUBSTITUTE(E15," "," ")," "," ")))="нет"),FALSE)))</formula>
    </cfRule>
  </conditionalFormatting>
  <conditionalFormatting sqref="F15">
    <cfRule type="expression" priority="65" dxfId="0" stopIfTrue="1">
      <formula>AND($K$1,NOT(IFERROR(OR(LOWER(TRIM(SUBSTITUTE(SUBSTITUTE(F15," "," ")," "," ")))="",LOWER(TRIM(SUBSTITUTE(SUBSTITUTE(F15," "," ")," "," ")))="да",LOWER(TRIM(SUBSTITUTE(SUBSTITUTE(F15," "," ")," "," ")))="нет"),FALSE)))</formula>
    </cfRule>
  </conditionalFormatting>
  <conditionalFormatting sqref="G15">
    <cfRule type="expression" priority="66" dxfId="0" stopIfTrue="1">
      <formula>AND($K$1,NOT(IFERROR(OR(LOWER(TRIM(SUBSTITUTE(SUBSTITUTE(G15," "," ")," "," ")))="",LOWER(TRIM(SUBSTITUTE(SUBSTITUTE(G15," "," ")," "," ")))="да",LOWER(TRIM(SUBSTITUTE(SUBSTITUTE(G15," "," ")," "," ")))="нет"),FALSE)))</formula>
    </cfRule>
  </conditionalFormatting>
  <conditionalFormatting sqref="B16">
    <cfRule type="expression" priority="73" dxfId="0" stopIfTrue="1">
      <formula>AND($K$1,NOT(OR(NOT(IFERROR(LEN(LOWER(TRIM(SUBSTITUTE(SUBSTITUTE(B16," "," ")," "," "))))&gt;0,TRUE)),ISNUMBER(B16))))</formula>
    </cfRule>
    <cfRule type="expression" priority="10079" dxfId="1" stopIfTrue="0">
      <formula>AND($K$1,OR(IFERROR(LEN(LOWER(TRIM(SUBSTITUTE(SUBSTITUTE($B16," "," ")," "," "))))&gt;0,TRUE),IFERROR(LEN(LOWER(TRIM(SUBSTITUTE(SUBSTITUTE($C16," "," ")," "," "))))&gt;0,TRUE),IFERROR(LEN(LOWER(TRIM(SUBSTITUTE(SUBSTITUTE($D16," "," ")," "," "))))&gt;0,TRUE),IFERROR(LEN(LOWER(TRIM(SUBSTITUTE(SUBSTITUTE($E16," "," ")," "," "))))&gt;0,TRUE),IFERROR(LEN(LOWER(TRIM(SUBSTITUTE(SUBSTITUTE($F16," "," ")," "," "))))&gt;0,TRUE),IFERROR(LEN(LOWER(TRIM(SUBSTITUTE(SUBSTITUTE($G16," "," ")," "," "))))&gt;0,TRUE)))</formula>
    </cfRule>
    <cfRule type="expression" priority="80" dxfId="0" stopIfTrue="1">
      <formula>AND($K$1,OR(IFERROR(LEN(LOWER(TRIM(SUBSTITUTE(SUBSTITUTE($B16," "," ")," "," "))))&gt;0,TRUE),IFERROR(LEN(LOWER(TRIM(SUBSTITUTE(SUBSTITUTE($C16," "," ")," "," "))))&gt;0,TRUE),IFERROR(LEN(LOWER(TRIM(SUBSTITUTE(SUBSTITUTE($D16," "," ")," "," "))))&gt;0,TRUE),IFERROR(LEN(LOWER(TRIM(SUBSTITUTE(SUBSTITUTE($E16," "," ")," "," "))))&gt;0,TRUE),IFERROR(LEN(LOWER(TRIM(SUBSTITUTE(SUBSTITUTE($F16," "," ")," "," "))))&gt;0,TRUE),IFERROR(LEN(LOWER(TRIM(SUBSTITUTE(SUBSTITUTE($G16," "," ")," "," "))))&gt;0,TRUE)),NOT(OR(ISNUMBER($B16),ISNUMBER($C16),ISNUMBER($D16))))</formula>
    </cfRule>
  </conditionalFormatting>
  <conditionalFormatting sqref="C16">
    <cfRule type="expression" priority="74" dxfId="0" stopIfTrue="1">
      <formula>AND($K$1,NOT(OR(NOT(IFERROR(LEN(LOWER(TRIM(SUBSTITUTE(SUBSTITUTE(C16," "," ")," "," "))))&gt;0,TRUE)),ISNUMBER(C16))))</formula>
    </cfRule>
    <cfRule type="expression" priority="10081" dxfId="1" stopIfTrue="0">
      <formula>AND($K$1,OR(IFERROR(LEN(LOWER(TRIM(SUBSTITUTE(SUBSTITUTE($B16," "," ")," "," "))))&gt;0,TRUE),IFERROR(LEN(LOWER(TRIM(SUBSTITUTE(SUBSTITUTE($C16," "," ")," "," "))))&gt;0,TRUE),IFERROR(LEN(LOWER(TRIM(SUBSTITUTE(SUBSTITUTE($D16," "," ")," "," "))))&gt;0,TRUE),IFERROR(LEN(LOWER(TRIM(SUBSTITUTE(SUBSTITUTE($E16," "," ")," "," "))))&gt;0,TRUE),IFERROR(LEN(LOWER(TRIM(SUBSTITUTE(SUBSTITUTE($F16," "," ")," "," "))))&gt;0,TRUE),IFERROR(LEN(LOWER(TRIM(SUBSTITUTE(SUBSTITUTE($G16," "," ")," "," "))))&gt;0,TRUE)))</formula>
    </cfRule>
    <cfRule type="expression" priority="82" dxfId="0" stopIfTrue="1">
      <formula>AND($K$1,OR(IFERROR(LEN(LOWER(TRIM(SUBSTITUTE(SUBSTITUTE($B16," "," ")," "," "))))&gt;0,TRUE),IFERROR(LEN(LOWER(TRIM(SUBSTITUTE(SUBSTITUTE($C16," "," ")," "," "))))&gt;0,TRUE),IFERROR(LEN(LOWER(TRIM(SUBSTITUTE(SUBSTITUTE($D16," "," ")," "," "))))&gt;0,TRUE),IFERROR(LEN(LOWER(TRIM(SUBSTITUTE(SUBSTITUTE($E16," "," ")," "," "))))&gt;0,TRUE),IFERROR(LEN(LOWER(TRIM(SUBSTITUTE(SUBSTITUTE($F16," "," ")," "," "))))&gt;0,TRUE),IFERROR(LEN(LOWER(TRIM(SUBSTITUTE(SUBSTITUTE($G16," "," ")," "," "))))&gt;0,TRUE)),NOT(OR(ISNUMBER($B16),ISNUMBER($C16),ISNUMBER($D16))))</formula>
    </cfRule>
  </conditionalFormatting>
  <conditionalFormatting sqref="D16">
    <cfRule type="expression" priority="75" dxfId="0" stopIfTrue="1">
      <formula>AND($K$1,NOT(OR(NOT(IFERROR(LEN(LOWER(TRIM(SUBSTITUTE(SUBSTITUTE(D16," "," ")," "," "))))&gt;0,TRUE)),ISNUMBER(D16))))</formula>
    </cfRule>
    <cfRule type="expression" priority="10083" dxfId="1" stopIfTrue="0">
      <formula>AND($K$1,OR(IFERROR(LEN(LOWER(TRIM(SUBSTITUTE(SUBSTITUTE($B16," "," ")," "," "))))&gt;0,TRUE),IFERROR(LEN(LOWER(TRIM(SUBSTITUTE(SUBSTITUTE($C16," "," ")," "," "))))&gt;0,TRUE),IFERROR(LEN(LOWER(TRIM(SUBSTITUTE(SUBSTITUTE($D16," "," ")," "," "))))&gt;0,TRUE),IFERROR(LEN(LOWER(TRIM(SUBSTITUTE(SUBSTITUTE($E16," "," ")," "," "))))&gt;0,TRUE),IFERROR(LEN(LOWER(TRIM(SUBSTITUTE(SUBSTITUTE($F16," "," ")," "," "))))&gt;0,TRUE),IFERROR(LEN(LOWER(TRIM(SUBSTITUTE(SUBSTITUTE($G16," "," ")," "," "))))&gt;0,TRUE)))</formula>
    </cfRule>
    <cfRule type="expression" priority="84" dxfId="0" stopIfTrue="1">
      <formula>AND($K$1,OR(IFERROR(LEN(LOWER(TRIM(SUBSTITUTE(SUBSTITUTE($B16," "," ")," "," "))))&gt;0,TRUE),IFERROR(LEN(LOWER(TRIM(SUBSTITUTE(SUBSTITUTE($C16," "," ")," "," "))))&gt;0,TRUE),IFERROR(LEN(LOWER(TRIM(SUBSTITUTE(SUBSTITUTE($D16," "," ")," "," "))))&gt;0,TRUE),IFERROR(LEN(LOWER(TRIM(SUBSTITUTE(SUBSTITUTE($E16," "," ")," "," "))))&gt;0,TRUE),IFERROR(LEN(LOWER(TRIM(SUBSTITUTE(SUBSTITUTE($F16," "," ")," "," "))))&gt;0,TRUE),IFERROR(LEN(LOWER(TRIM(SUBSTITUTE(SUBSTITUTE($G16," "," ")," "," "))))&gt;0,TRUE)),NOT(OR(ISNUMBER($B16),ISNUMBER($C16),ISNUMBER($D16))))</formula>
    </cfRule>
  </conditionalFormatting>
  <conditionalFormatting sqref="E16">
    <cfRule type="expression" priority="76" dxfId="0" stopIfTrue="1">
      <formula>AND($K$1,NOT(IFERROR(OR(LOWER(TRIM(SUBSTITUTE(SUBSTITUTE(E16," "," ")," "," ")))="",LOWER(TRIM(SUBSTITUTE(SUBSTITUTE(E16," "," ")," "," ")))="да",LOWER(TRIM(SUBSTITUTE(SUBSTITUTE(E16," "," ")," "," ")))="нет"),FALSE)))</formula>
    </cfRule>
  </conditionalFormatting>
  <conditionalFormatting sqref="F16">
    <cfRule type="expression" priority="77" dxfId="0" stopIfTrue="1">
      <formula>AND($K$1,NOT(IFERROR(OR(LOWER(TRIM(SUBSTITUTE(SUBSTITUTE(F16," "," ")," "," ")))="",LOWER(TRIM(SUBSTITUTE(SUBSTITUTE(F16," "," ")," "," ")))="да",LOWER(TRIM(SUBSTITUTE(SUBSTITUTE(F16," "," ")," "," ")))="нет"),FALSE)))</formula>
    </cfRule>
  </conditionalFormatting>
  <conditionalFormatting sqref="G16">
    <cfRule type="expression" priority="78" dxfId="0" stopIfTrue="1">
      <formula>AND($K$1,NOT(IFERROR(OR(LOWER(TRIM(SUBSTITUTE(SUBSTITUTE(G16," "," ")," "," ")))="",LOWER(TRIM(SUBSTITUTE(SUBSTITUTE(G16," "," ")," "," ")))="да",LOWER(TRIM(SUBSTITUTE(SUBSTITUTE(G16," "," ")," "," ")))="нет"),FALSE)))</formula>
    </cfRule>
  </conditionalFormatting>
  <conditionalFormatting sqref="B17">
    <cfRule type="expression" priority="85" dxfId="0" stopIfTrue="1">
      <formula>AND($K$1,NOT(OR(NOT(IFERROR(LEN(LOWER(TRIM(SUBSTITUTE(SUBSTITUTE(B17," "," ")," "," "))))&gt;0,TRUE)),ISNUMBER(B17))))</formula>
    </cfRule>
    <cfRule type="expression" priority="10091" dxfId="1" stopIfTrue="0">
      <formula>AND($K$1,OR(IFERROR(LEN(LOWER(TRIM(SUBSTITUTE(SUBSTITUTE($B17," "," ")," "," "))))&gt;0,TRUE),IFERROR(LEN(LOWER(TRIM(SUBSTITUTE(SUBSTITUTE($C17," "," ")," "," "))))&gt;0,TRUE),IFERROR(LEN(LOWER(TRIM(SUBSTITUTE(SUBSTITUTE($D17," "," ")," "," "))))&gt;0,TRUE),IFERROR(LEN(LOWER(TRIM(SUBSTITUTE(SUBSTITUTE($E17," "," ")," "," "))))&gt;0,TRUE),IFERROR(LEN(LOWER(TRIM(SUBSTITUTE(SUBSTITUTE($F17," "," ")," "," "))))&gt;0,TRUE),IFERROR(LEN(LOWER(TRIM(SUBSTITUTE(SUBSTITUTE($G17," "," ")," "," "))))&gt;0,TRUE)))</formula>
    </cfRule>
    <cfRule type="expression" priority="92" dxfId="0" stopIfTrue="1">
      <formula>AND($K$1,OR(IFERROR(LEN(LOWER(TRIM(SUBSTITUTE(SUBSTITUTE($B17," "," ")," "," "))))&gt;0,TRUE),IFERROR(LEN(LOWER(TRIM(SUBSTITUTE(SUBSTITUTE($C17," "," ")," "," "))))&gt;0,TRUE),IFERROR(LEN(LOWER(TRIM(SUBSTITUTE(SUBSTITUTE($D17," "," ")," "," "))))&gt;0,TRUE),IFERROR(LEN(LOWER(TRIM(SUBSTITUTE(SUBSTITUTE($E17," "," ")," "," "))))&gt;0,TRUE),IFERROR(LEN(LOWER(TRIM(SUBSTITUTE(SUBSTITUTE($F17," "," ")," "," "))))&gt;0,TRUE),IFERROR(LEN(LOWER(TRIM(SUBSTITUTE(SUBSTITUTE($G17," "," ")," "," "))))&gt;0,TRUE)),NOT(OR(ISNUMBER($B17),ISNUMBER($C17),ISNUMBER($D17))))</formula>
    </cfRule>
  </conditionalFormatting>
  <conditionalFormatting sqref="C17">
    <cfRule type="expression" priority="86" dxfId="0" stopIfTrue="1">
      <formula>AND($K$1,NOT(OR(NOT(IFERROR(LEN(LOWER(TRIM(SUBSTITUTE(SUBSTITUTE(C17," "," ")," "," "))))&gt;0,TRUE)),ISNUMBER(C17))))</formula>
    </cfRule>
    <cfRule type="expression" priority="10093" dxfId="1" stopIfTrue="0">
      <formula>AND($K$1,OR(IFERROR(LEN(LOWER(TRIM(SUBSTITUTE(SUBSTITUTE($B17," "," ")," "," "))))&gt;0,TRUE),IFERROR(LEN(LOWER(TRIM(SUBSTITUTE(SUBSTITUTE($C17," "," ")," "," "))))&gt;0,TRUE),IFERROR(LEN(LOWER(TRIM(SUBSTITUTE(SUBSTITUTE($D17," "," ")," "," "))))&gt;0,TRUE),IFERROR(LEN(LOWER(TRIM(SUBSTITUTE(SUBSTITUTE($E17," "," ")," "," "))))&gt;0,TRUE),IFERROR(LEN(LOWER(TRIM(SUBSTITUTE(SUBSTITUTE($F17," "," ")," "," "))))&gt;0,TRUE),IFERROR(LEN(LOWER(TRIM(SUBSTITUTE(SUBSTITUTE($G17," "," ")," "," "))))&gt;0,TRUE)))</formula>
    </cfRule>
    <cfRule type="expression" priority="94" dxfId="0" stopIfTrue="1">
      <formula>AND($K$1,OR(IFERROR(LEN(LOWER(TRIM(SUBSTITUTE(SUBSTITUTE($B17," "," ")," "," "))))&gt;0,TRUE),IFERROR(LEN(LOWER(TRIM(SUBSTITUTE(SUBSTITUTE($C17," "," ")," "," "))))&gt;0,TRUE),IFERROR(LEN(LOWER(TRIM(SUBSTITUTE(SUBSTITUTE($D17," "," ")," "," "))))&gt;0,TRUE),IFERROR(LEN(LOWER(TRIM(SUBSTITUTE(SUBSTITUTE($E17," "," ")," "," "))))&gt;0,TRUE),IFERROR(LEN(LOWER(TRIM(SUBSTITUTE(SUBSTITUTE($F17," "," ")," "," "))))&gt;0,TRUE),IFERROR(LEN(LOWER(TRIM(SUBSTITUTE(SUBSTITUTE($G17," "," ")," "," "))))&gt;0,TRUE)),NOT(OR(ISNUMBER($B17),ISNUMBER($C17),ISNUMBER($D17))))</formula>
    </cfRule>
  </conditionalFormatting>
  <conditionalFormatting sqref="D17">
    <cfRule type="expression" priority="87" dxfId="0" stopIfTrue="1">
      <formula>AND($K$1,NOT(OR(NOT(IFERROR(LEN(LOWER(TRIM(SUBSTITUTE(SUBSTITUTE(D17," "," ")," "," "))))&gt;0,TRUE)),ISNUMBER(D17))))</formula>
    </cfRule>
    <cfRule type="expression" priority="10095" dxfId="1" stopIfTrue="0">
      <formula>AND($K$1,OR(IFERROR(LEN(LOWER(TRIM(SUBSTITUTE(SUBSTITUTE($B17," "," ")," "," "))))&gt;0,TRUE),IFERROR(LEN(LOWER(TRIM(SUBSTITUTE(SUBSTITUTE($C17," "," ")," "," "))))&gt;0,TRUE),IFERROR(LEN(LOWER(TRIM(SUBSTITUTE(SUBSTITUTE($D17," "," ")," "," "))))&gt;0,TRUE),IFERROR(LEN(LOWER(TRIM(SUBSTITUTE(SUBSTITUTE($E17," "," ")," "," "))))&gt;0,TRUE),IFERROR(LEN(LOWER(TRIM(SUBSTITUTE(SUBSTITUTE($F17," "," ")," "," "))))&gt;0,TRUE),IFERROR(LEN(LOWER(TRIM(SUBSTITUTE(SUBSTITUTE($G17," "," ")," "," "))))&gt;0,TRUE)))</formula>
    </cfRule>
    <cfRule type="expression" priority="96" dxfId="0" stopIfTrue="1">
      <formula>AND($K$1,OR(IFERROR(LEN(LOWER(TRIM(SUBSTITUTE(SUBSTITUTE($B17," "," ")," "," "))))&gt;0,TRUE),IFERROR(LEN(LOWER(TRIM(SUBSTITUTE(SUBSTITUTE($C17," "," ")," "," "))))&gt;0,TRUE),IFERROR(LEN(LOWER(TRIM(SUBSTITUTE(SUBSTITUTE($D17," "," ")," "," "))))&gt;0,TRUE),IFERROR(LEN(LOWER(TRIM(SUBSTITUTE(SUBSTITUTE($E17," "," ")," "," "))))&gt;0,TRUE),IFERROR(LEN(LOWER(TRIM(SUBSTITUTE(SUBSTITUTE($F17," "," ")," "," "))))&gt;0,TRUE),IFERROR(LEN(LOWER(TRIM(SUBSTITUTE(SUBSTITUTE($G17," "," ")," "," "))))&gt;0,TRUE)),NOT(OR(ISNUMBER($B17),ISNUMBER($C17),ISNUMBER($D17))))</formula>
    </cfRule>
  </conditionalFormatting>
  <conditionalFormatting sqref="E17">
    <cfRule type="expression" priority="88" dxfId="0" stopIfTrue="1">
      <formula>AND($K$1,NOT(IFERROR(OR(LOWER(TRIM(SUBSTITUTE(SUBSTITUTE(E17," "," ")," "," ")))="",LOWER(TRIM(SUBSTITUTE(SUBSTITUTE(E17," "," ")," "," ")))="да",LOWER(TRIM(SUBSTITUTE(SUBSTITUTE(E17," "," ")," "," ")))="нет"),FALSE)))</formula>
    </cfRule>
  </conditionalFormatting>
  <conditionalFormatting sqref="F17">
    <cfRule type="expression" priority="89" dxfId="0" stopIfTrue="1">
      <formula>AND($K$1,NOT(IFERROR(OR(LOWER(TRIM(SUBSTITUTE(SUBSTITUTE(F17," "," ")," "," ")))="",LOWER(TRIM(SUBSTITUTE(SUBSTITUTE(F17," "," ")," "," ")))="да",LOWER(TRIM(SUBSTITUTE(SUBSTITUTE(F17," "," ")," "," ")))="нет"),FALSE)))</formula>
    </cfRule>
  </conditionalFormatting>
  <conditionalFormatting sqref="G17">
    <cfRule type="expression" priority="90" dxfId="0" stopIfTrue="1">
      <formula>AND($K$1,NOT(IFERROR(OR(LOWER(TRIM(SUBSTITUTE(SUBSTITUTE(G17," "," ")," "," ")))="",LOWER(TRIM(SUBSTITUTE(SUBSTITUTE(G17," "," ")," "," ")))="да",LOWER(TRIM(SUBSTITUTE(SUBSTITUTE(G17," "," ")," "," ")))="нет"),FALSE)))</formula>
    </cfRule>
  </conditionalFormatting>
  <conditionalFormatting sqref="B18">
    <cfRule type="expression" priority="97" dxfId="0" stopIfTrue="1">
      <formula>AND($K$1,NOT(OR(NOT(IFERROR(LEN(LOWER(TRIM(SUBSTITUTE(SUBSTITUTE(B18," "," ")," "," "))))&gt;0,TRUE)),ISNUMBER(B18))))</formula>
    </cfRule>
    <cfRule type="expression" priority="10103" dxfId="1" stopIfTrue="0">
      <formula>AND($K$1,OR(IFERROR(LEN(LOWER(TRIM(SUBSTITUTE(SUBSTITUTE($B18," "," ")," "," "))))&gt;0,TRUE),IFERROR(LEN(LOWER(TRIM(SUBSTITUTE(SUBSTITUTE($C18," "," ")," "," "))))&gt;0,TRUE),IFERROR(LEN(LOWER(TRIM(SUBSTITUTE(SUBSTITUTE($D18," "," ")," "," "))))&gt;0,TRUE),IFERROR(LEN(LOWER(TRIM(SUBSTITUTE(SUBSTITUTE($E18," "," ")," "," "))))&gt;0,TRUE),IFERROR(LEN(LOWER(TRIM(SUBSTITUTE(SUBSTITUTE($F18," "," ")," "," "))))&gt;0,TRUE),IFERROR(LEN(LOWER(TRIM(SUBSTITUTE(SUBSTITUTE($G18," "," ")," "," "))))&gt;0,TRUE)))</formula>
    </cfRule>
    <cfRule type="expression" priority="104" dxfId="0" stopIfTrue="1">
      <formula>AND($K$1,OR(IFERROR(LEN(LOWER(TRIM(SUBSTITUTE(SUBSTITUTE($B18," "," ")," "," "))))&gt;0,TRUE),IFERROR(LEN(LOWER(TRIM(SUBSTITUTE(SUBSTITUTE($C18," "," ")," "," "))))&gt;0,TRUE),IFERROR(LEN(LOWER(TRIM(SUBSTITUTE(SUBSTITUTE($D18," "," ")," "," "))))&gt;0,TRUE),IFERROR(LEN(LOWER(TRIM(SUBSTITUTE(SUBSTITUTE($E18," "," ")," "," "))))&gt;0,TRUE),IFERROR(LEN(LOWER(TRIM(SUBSTITUTE(SUBSTITUTE($F18," "," ")," "," "))))&gt;0,TRUE),IFERROR(LEN(LOWER(TRIM(SUBSTITUTE(SUBSTITUTE($G18," "," ")," "," "))))&gt;0,TRUE)),NOT(OR(ISNUMBER($B18),ISNUMBER($C18),ISNUMBER($D18))))</formula>
    </cfRule>
  </conditionalFormatting>
  <conditionalFormatting sqref="C18">
    <cfRule type="expression" priority="98" dxfId="0" stopIfTrue="1">
      <formula>AND($K$1,NOT(OR(NOT(IFERROR(LEN(LOWER(TRIM(SUBSTITUTE(SUBSTITUTE(C18," "," ")," "," "))))&gt;0,TRUE)),ISNUMBER(C18))))</formula>
    </cfRule>
    <cfRule type="expression" priority="10105" dxfId="1" stopIfTrue="0">
      <formula>AND($K$1,OR(IFERROR(LEN(LOWER(TRIM(SUBSTITUTE(SUBSTITUTE($B18," "," ")," "," "))))&gt;0,TRUE),IFERROR(LEN(LOWER(TRIM(SUBSTITUTE(SUBSTITUTE($C18," "," ")," "," "))))&gt;0,TRUE),IFERROR(LEN(LOWER(TRIM(SUBSTITUTE(SUBSTITUTE($D18," "," ")," "," "))))&gt;0,TRUE),IFERROR(LEN(LOWER(TRIM(SUBSTITUTE(SUBSTITUTE($E18," "," ")," "," "))))&gt;0,TRUE),IFERROR(LEN(LOWER(TRIM(SUBSTITUTE(SUBSTITUTE($F18," "," ")," "," "))))&gt;0,TRUE),IFERROR(LEN(LOWER(TRIM(SUBSTITUTE(SUBSTITUTE($G18," "," ")," "," "))))&gt;0,TRUE)))</formula>
    </cfRule>
    <cfRule type="expression" priority="106" dxfId="0" stopIfTrue="1">
      <formula>AND($K$1,OR(IFERROR(LEN(LOWER(TRIM(SUBSTITUTE(SUBSTITUTE($B18," "," ")," "," "))))&gt;0,TRUE),IFERROR(LEN(LOWER(TRIM(SUBSTITUTE(SUBSTITUTE($C18," "," ")," "," "))))&gt;0,TRUE),IFERROR(LEN(LOWER(TRIM(SUBSTITUTE(SUBSTITUTE($D18," "," ")," "," "))))&gt;0,TRUE),IFERROR(LEN(LOWER(TRIM(SUBSTITUTE(SUBSTITUTE($E18," "," ")," "," "))))&gt;0,TRUE),IFERROR(LEN(LOWER(TRIM(SUBSTITUTE(SUBSTITUTE($F18," "," ")," "," "))))&gt;0,TRUE),IFERROR(LEN(LOWER(TRIM(SUBSTITUTE(SUBSTITUTE($G18," "," ")," "," "))))&gt;0,TRUE)),NOT(OR(ISNUMBER($B18),ISNUMBER($C18),ISNUMBER($D18))))</formula>
    </cfRule>
  </conditionalFormatting>
  <conditionalFormatting sqref="D18">
    <cfRule type="expression" priority="99" dxfId="0" stopIfTrue="1">
      <formula>AND($K$1,NOT(OR(NOT(IFERROR(LEN(LOWER(TRIM(SUBSTITUTE(SUBSTITUTE(D18," "," ")," "," "))))&gt;0,TRUE)),ISNUMBER(D18))))</formula>
    </cfRule>
    <cfRule type="expression" priority="10107" dxfId="1" stopIfTrue="0">
      <formula>AND($K$1,OR(IFERROR(LEN(LOWER(TRIM(SUBSTITUTE(SUBSTITUTE($B18," "," ")," "," "))))&gt;0,TRUE),IFERROR(LEN(LOWER(TRIM(SUBSTITUTE(SUBSTITUTE($C18," "," ")," "," "))))&gt;0,TRUE),IFERROR(LEN(LOWER(TRIM(SUBSTITUTE(SUBSTITUTE($D18," "," ")," "," "))))&gt;0,TRUE),IFERROR(LEN(LOWER(TRIM(SUBSTITUTE(SUBSTITUTE($E18," "," ")," "," "))))&gt;0,TRUE),IFERROR(LEN(LOWER(TRIM(SUBSTITUTE(SUBSTITUTE($F18," "," ")," "," "))))&gt;0,TRUE),IFERROR(LEN(LOWER(TRIM(SUBSTITUTE(SUBSTITUTE($G18," "," ")," "," "))))&gt;0,TRUE)))</formula>
    </cfRule>
    <cfRule type="expression" priority="108" dxfId="0" stopIfTrue="1">
      <formula>AND($K$1,OR(IFERROR(LEN(LOWER(TRIM(SUBSTITUTE(SUBSTITUTE($B18," "," ")," "," "))))&gt;0,TRUE),IFERROR(LEN(LOWER(TRIM(SUBSTITUTE(SUBSTITUTE($C18," "," ")," "," "))))&gt;0,TRUE),IFERROR(LEN(LOWER(TRIM(SUBSTITUTE(SUBSTITUTE($D18," "," ")," "," "))))&gt;0,TRUE),IFERROR(LEN(LOWER(TRIM(SUBSTITUTE(SUBSTITUTE($E18," "," ")," "," "))))&gt;0,TRUE),IFERROR(LEN(LOWER(TRIM(SUBSTITUTE(SUBSTITUTE($F18," "," ")," "," "))))&gt;0,TRUE),IFERROR(LEN(LOWER(TRIM(SUBSTITUTE(SUBSTITUTE($G18," "," ")," "," "))))&gt;0,TRUE)),NOT(OR(ISNUMBER($B18),ISNUMBER($C18),ISNUMBER($D18))))</formula>
    </cfRule>
  </conditionalFormatting>
  <conditionalFormatting sqref="E18">
    <cfRule type="expression" priority="100" dxfId="0" stopIfTrue="1">
      <formula>AND($K$1,NOT(IFERROR(OR(LOWER(TRIM(SUBSTITUTE(SUBSTITUTE(E18," "," ")," "," ")))="",LOWER(TRIM(SUBSTITUTE(SUBSTITUTE(E18," "," ")," "," ")))="да",LOWER(TRIM(SUBSTITUTE(SUBSTITUTE(E18," "," ")," "," ")))="нет"),FALSE)))</formula>
    </cfRule>
  </conditionalFormatting>
  <conditionalFormatting sqref="F18">
    <cfRule type="expression" priority="101" dxfId="0" stopIfTrue="1">
      <formula>AND($K$1,NOT(IFERROR(OR(LOWER(TRIM(SUBSTITUTE(SUBSTITUTE(F18," "," ")," "," ")))="",LOWER(TRIM(SUBSTITUTE(SUBSTITUTE(F18," "," ")," "," ")))="да",LOWER(TRIM(SUBSTITUTE(SUBSTITUTE(F18," "," ")," "," ")))="нет"),FALSE)))</formula>
    </cfRule>
  </conditionalFormatting>
  <conditionalFormatting sqref="G18">
    <cfRule type="expression" priority="102" dxfId="0" stopIfTrue="1">
      <formula>AND($K$1,NOT(IFERROR(OR(LOWER(TRIM(SUBSTITUTE(SUBSTITUTE(G18," "," ")," "," ")))="",LOWER(TRIM(SUBSTITUTE(SUBSTITUTE(G18," "," ")," "," ")))="да",LOWER(TRIM(SUBSTITUTE(SUBSTITUTE(G18," "," ")," "," ")))="нет"),FALSE)))</formula>
    </cfRule>
  </conditionalFormatting>
  <conditionalFormatting sqref="B19">
    <cfRule type="expression" priority="109" dxfId="0" stopIfTrue="1">
      <formula>AND($K$1,NOT(OR(NOT(IFERROR(LEN(LOWER(TRIM(SUBSTITUTE(SUBSTITUTE(B19," "," ")," "," "))))&gt;0,TRUE)),ISNUMBER(B19))))</formula>
    </cfRule>
    <cfRule type="expression" priority="10115" dxfId="1" stopIfTrue="0">
      <formula>AND($K$1,OR(IFERROR(LEN(LOWER(TRIM(SUBSTITUTE(SUBSTITUTE($B19," "," ")," "," "))))&gt;0,TRUE),IFERROR(LEN(LOWER(TRIM(SUBSTITUTE(SUBSTITUTE($C19," "," ")," "," "))))&gt;0,TRUE),IFERROR(LEN(LOWER(TRIM(SUBSTITUTE(SUBSTITUTE($D19," "," ")," "," "))))&gt;0,TRUE),IFERROR(LEN(LOWER(TRIM(SUBSTITUTE(SUBSTITUTE($E19," "," ")," "," "))))&gt;0,TRUE),IFERROR(LEN(LOWER(TRIM(SUBSTITUTE(SUBSTITUTE($F19," "," ")," "," "))))&gt;0,TRUE),IFERROR(LEN(LOWER(TRIM(SUBSTITUTE(SUBSTITUTE($G19," "," ")," "," "))))&gt;0,TRUE)))</formula>
    </cfRule>
    <cfRule type="expression" priority="116" dxfId="0" stopIfTrue="1">
      <formula>AND($K$1,OR(IFERROR(LEN(LOWER(TRIM(SUBSTITUTE(SUBSTITUTE($B19," "," ")," "," "))))&gt;0,TRUE),IFERROR(LEN(LOWER(TRIM(SUBSTITUTE(SUBSTITUTE($C19," "," ")," "," "))))&gt;0,TRUE),IFERROR(LEN(LOWER(TRIM(SUBSTITUTE(SUBSTITUTE($D19," "," ")," "," "))))&gt;0,TRUE),IFERROR(LEN(LOWER(TRIM(SUBSTITUTE(SUBSTITUTE($E19," "," ")," "," "))))&gt;0,TRUE),IFERROR(LEN(LOWER(TRIM(SUBSTITUTE(SUBSTITUTE($F19," "," ")," "," "))))&gt;0,TRUE),IFERROR(LEN(LOWER(TRIM(SUBSTITUTE(SUBSTITUTE($G19," "," ")," "," "))))&gt;0,TRUE)),NOT(OR(ISNUMBER($B19),ISNUMBER($C19),ISNUMBER($D19))))</formula>
    </cfRule>
  </conditionalFormatting>
  <conditionalFormatting sqref="C19">
    <cfRule type="expression" priority="110" dxfId="0" stopIfTrue="1">
      <formula>AND($K$1,NOT(OR(NOT(IFERROR(LEN(LOWER(TRIM(SUBSTITUTE(SUBSTITUTE(C19," "," ")," "," "))))&gt;0,TRUE)),ISNUMBER(C19))))</formula>
    </cfRule>
    <cfRule type="expression" priority="10117" dxfId="1" stopIfTrue="0">
      <formula>AND($K$1,OR(IFERROR(LEN(LOWER(TRIM(SUBSTITUTE(SUBSTITUTE($B19," "," ")," "," "))))&gt;0,TRUE),IFERROR(LEN(LOWER(TRIM(SUBSTITUTE(SUBSTITUTE($C19," "," ")," "," "))))&gt;0,TRUE),IFERROR(LEN(LOWER(TRIM(SUBSTITUTE(SUBSTITUTE($D19," "," ")," "," "))))&gt;0,TRUE),IFERROR(LEN(LOWER(TRIM(SUBSTITUTE(SUBSTITUTE($E19," "," ")," "," "))))&gt;0,TRUE),IFERROR(LEN(LOWER(TRIM(SUBSTITUTE(SUBSTITUTE($F19," "," ")," "," "))))&gt;0,TRUE),IFERROR(LEN(LOWER(TRIM(SUBSTITUTE(SUBSTITUTE($G19," "," ")," "," "))))&gt;0,TRUE)))</formula>
    </cfRule>
    <cfRule type="expression" priority="118" dxfId="0" stopIfTrue="1">
      <formula>AND($K$1,OR(IFERROR(LEN(LOWER(TRIM(SUBSTITUTE(SUBSTITUTE($B19," "," ")," "," "))))&gt;0,TRUE),IFERROR(LEN(LOWER(TRIM(SUBSTITUTE(SUBSTITUTE($C19," "," ")," "," "))))&gt;0,TRUE),IFERROR(LEN(LOWER(TRIM(SUBSTITUTE(SUBSTITUTE($D19," "," ")," "," "))))&gt;0,TRUE),IFERROR(LEN(LOWER(TRIM(SUBSTITUTE(SUBSTITUTE($E19," "," ")," "," "))))&gt;0,TRUE),IFERROR(LEN(LOWER(TRIM(SUBSTITUTE(SUBSTITUTE($F19," "," ")," "," "))))&gt;0,TRUE),IFERROR(LEN(LOWER(TRIM(SUBSTITUTE(SUBSTITUTE($G19," "," ")," "," "))))&gt;0,TRUE)),NOT(OR(ISNUMBER($B19),ISNUMBER($C19),ISNUMBER($D19))))</formula>
    </cfRule>
  </conditionalFormatting>
  <conditionalFormatting sqref="D19">
    <cfRule type="expression" priority="111" dxfId="0" stopIfTrue="1">
      <formula>AND($K$1,NOT(OR(NOT(IFERROR(LEN(LOWER(TRIM(SUBSTITUTE(SUBSTITUTE(D19," "," ")," "," "))))&gt;0,TRUE)),ISNUMBER(D19))))</formula>
    </cfRule>
    <cfRule type="expression" priority="10119" dxfId="1" stopIfTrue="0">
      <formula>AND($K$1,OR(IFERROR(LEN(LOWER(TRIM(SUBSTITUTE(SUBSTITUTE($B19," "," ")," "," "))))&gt;0,TRUE),IFERROR(LEN(LOWER(TRIM(SUBSTITUTE(SUBSTITUTE($C19," "," ")," "," "))))&gt;0,TRUE),IFERROR(LEN(LOWER(TRIM(SUBSTITUTE(SUBSTITUTE($D19," "," ")," "," "))))&gt;0,TRUE),IFERROR(LEN(LOWER(TRIM(SUBSTITUTE(SUBSTITUTE($E19," "," ")," "," "))))&gt;0,TRUE),IFERROR(LEN(LOWER(TRIM(SUBSTITUTE(SUBSTITUTE($F19," "," ")," "," "))))&gt;0,TRUE),IFERROR(LEN(LOWER(TRIM(SUBSTITUTE(SUBSTITUTE($G19," "," ")," "," "))))&gt;0,TRUE)))</formula>
    </cfRule>
    <cfRule type="expression" priority="120" dxfId="0" stopIfTrue="1">
      <formula>AND($K$1,OR(IFERROR(LEN(LOWER(TRIM(SUBSTITUTE(SUBSTITUTE($B19," "," ")," "," "))))&gt;0,TRUE),IFERROR(LEN(LOWER(TRIM(SUBSTITUTE(SUBSTITUTE($C19," "," ")," "," "))))&gt;0,TRUE),IFERROR(LEN(LOWER(TRIM(SUBSTITUTE(SUBSTITUTE($D19," "," ")," "," "))))&gt;0,TRUE),IFERROR(LEN(LOWER(TRIM(SUBSTITUTE(SUBSTITUTE($E19," "," ")," "," "))))&gt;0,TRUE),IFERROR(LEN(LOWER(TRIM(SUBSTITUTE(SUBSTITUTE($F19," "," ")," "," "))))&gt;0,TRUE),IFERROR(LEN(LOWER(TRIM(SUBSTITUTE(SUBSTITUTE($G19," "," ")," "," "))))&gt;0,TRUE)),NOT(OR(ISNUMBER($B19),ISNUMBER($C19),ISNUMBER($D19))))</formula>
    </cfRule>
  </conditionalFormatting>
  <conditionalFormatting sqref="E19">
    <cfRule type="expression" priority="112" dxfId="0" stopIfTrue="1">
      <formula>AND($K$1,NOT(IFERROR(OR(LOWER(TRIM(SUBSTITUTE(SUBSTITUTE(E19," "," ")," "," ")))="",LOWER(TRIM(SUBSTITUTE(SUBSTITUTE(E19," "," ")," "," ")))="да",LOWER(TRIM(SUBSTITUTE(SUBSTITUTE(E19," "," ")," "," ")))="нет"),FALSE)))</formula>
    </cfRule>
  </conditionalFormatting>
  <conditionalFormatting sqref="F19">
    <cfRule type="expression" priority="113" dxfId="0" stopIfTrue="1">
      <formula>AND($K$1,NOT(IFERROR(OR(LOWER(TRIM(SUBSTITUTE(SUBSTITUTE(F19," "," ")," "," ")))="",LOWER(TRIM(SUBSTITUTE(SUBSTITUTE(F19," "," ")," "," ")))="да",LOWER(TRIM(SUBSTITUTE(SUBSTITUTE(F19," "," ")," "," ")))="нет"),FALSE)))</formula>
    </cfRule>
  </conditionalFormatting>
  <conditionalFormatting sqref="G19">
    <cfRule type="expression" priority="114" dxfId="0" stopIfTrue="1">
      <formula>AND($K$1,NOT(IFERROR(OR(LOWER(TRIM(SUBSTITUTE(SUBSTITUTE(G19," "," ")," "," ")))="",LOWER(TRIM(SUBSTITUTE(SUBSTITUTE(G19," "," ")," "," ")))="да",LOWER(TRIM(SUBSTITUTE(SUBSTITUTE(G19," "," ")," "," ")))="нет"),FALSE)))</formula>
    </cfRule>
  </conditionalFormatting>
  <conditionalFormatting sqref="B20">
    <cfRule type="expression" priority="121" dxfId="0" stopIfTrue="1">
      <formula>AND($K$1,NOT(OR(NOT(IFERROR(LEN(LOWER(TRIM(SUBSTITUTE(SUBSTITUTE(B20," "," ")," "," "))))&gt;0,TRUE)),ISNUMBER(B20))))</formula>
    </cfRule>
    <cfRule type="expression" priority="10127" dxfId="1" stopIfTrue="0">
      <formula>AND($K$1,OR(IFERROR(LEN(LOWER(TRIM(SUBSTITUTE(SUBSTITUTE($B20," "," ")," "," "))))&gt;0,TRUE),IFERROR(LEN(LOWER(TRIM(SUBSTITUTE(SUBSTITUTE($C20," "," ")," "," "))))&gt;0,TRUE),IFERROR(LEN(LOWER(TRIM(SUBSTITUTE(SUBSTITUTE($D20," "," ")," "," "))))&gt;0,TRUE),IFERROR(LEN(LOWER(TRIM(SUBSTITUTE(SUBSTITUTE($E20," "," ")," "," "))))&gt;0,TRUE),IFERROR(LEN(LOWER(TRIM(SUBSTITUTE(SUBSTITUTE($F20," "," ")," "," "))))&gt;0,TRUE),IFERROR(LEN(LOWER(TRIM(SUBSTITUTE(SUBSTITUTE($G20," "," ")," "," "))))&gt;0,TRUE)))</formula>
    </cfRule>
    <cfRule type="expression" priority="128" dxfId="0" stopIfTrue="1">
      <formula>AND($K$1,OR(IFERROR(LEN(LOWER(TRIM(SUBSTITUTE(SUBSTITUTE($B20," "," ")," "," "))))&gt;0,TRUE),IFERROR(LEN(LOWER(TRIM(SUBSTITUTE(SUBSTITUTE($C20," "," ")," "," "))))&gt;0,TRUE),IFERROR(LEN(LOWER(TRIM(SUBSTITUTE(SUBSTITUTE($D20," "," ")," "," "))))&gt;0,TRUE),IFERROR(LEN(LOWER(TRIM(SUBSTITUTE(SUBSTITUTE($E20," "," ")," "," "))))&gt;0,TRUE),IFERROR(LEN(LOWER(TRIM(SUBSTITUTE(SUBSTITUTE($F20," "," ")," "," "))))&gt;0,TRUE),IFERROR(LEN(LOWER(TRIM(SUBSTITUTE(SUBSTITUTE($G20," "," ")," "," "))))&gt;0,TRUE)),NOT(OR(ISNUMBER($B20),ISNUMBER($C20),ISNUMBER($D20))))</formula>
    </cfRule>
  </conditionalFormatting>
  <conditionalFormatting sqref="C20">
    <cfRule type="expression" priority="122" dxfId="0" stopIfTrue="1">
      <formula>AND($K$1,NOT(OR(NOT(IFERROR(LEN(LOWER(TRIM(SUBSTITUTE(SUBSTITUTE(C20," "," ")," "," "))))&gt;0,TRUE)),ISNUMBER(C20))))</formula>
    </cfRule>
    <cfRule type="expression" priority="10129" dxfId="1" stopIfTrue="0">
      <formula>AND($K$1,OR(IFERROR(LEN(LOWER(TRIM(SUBSTITUTE(SUBSTITUTE($B20," "," ")," "," "))))&gt;0,TRUE),IFERROR(LEN(LOWER(TRIM(SUBSTITUTE(SUBSTITUTE($C20," "," ")," "," "))))&gt;0,TRUE),IFERROR(LEN(LOWER(TRIM(SUBSTITUTE(SUBSTITUTE($D20," "," ")," "," "))))&gt;0,TRUE),IFERROR(LEN(LOWER(TRIM(SUBSTITUTE(SUBSTITUTE($E20," "," ")," "," "))))&gt;0,TRUE),IFERROR(LEN(LOWER(TRIM(SUBSTITUTE(SUBSTITUTE($F20," "," ")," "," "))))&gt;0,TRUE),IFERROR(LEN(LOWER(TRIM(SUBSTITUTE(SUBSTITUTE($G20," "," ")," "," "))))&gt;0,TRUE)))</formula>
    </cfRule>
    <cfRule type="expression" priority="130" dxfId="0" stopIfTrue="1">
      <formula>AND($K$1,OR(IFERROR(LEN(LOWER(TRIM(SUBSTITUTE(SUBSTITUTE($B20," "," ")," "," "))))&gt;0,TRUE),IFERROR(LEN(LOWER(TRIM(SUBSTITUTE(SUBSTITUTE($C20," "," ")," "," "))))&gt;0,TRUE),IFERROR(LEN(LOWER(TRIM(SUBSTITUTE(SUBSTITUTE($D20," "," ")," "," "))))&gt;0,TRUE),IFERROR(LEN(LOWER(TRIM(SUBSTITUTE(SUBSTITUTE($E20," "," ")," "," "))))&gt;0,TRUE),IFERROR(LEN(LOWER(TRIM(SUBSTITUTE(SUBSTITUTE($F20," "," ")," "," "))))&gt;0,TRUE),IFERROR(LEN(LOWER(TRIM(SUBSTITUTE(SUBSTITUTE($G20," "," ")," "," "))))&gt;0,TRUE)),NOT(OR(ISNUMBER($B20),ISNUMBER($C20),ISNUMBER($D20))))</formula>
    </cfRule>
  </conditionalFormatting>
  <conditionalFormatting sqref="D20">
    <cfRule type="expression" priority="123" dxfId="0" stopIfTrue="1">
      <formula>AND($K$1,NOT(OR(NOT(IFERROR(LEN(LOWER(TRIM(SUBSTITUTE(SUBSTITUTE(D20," "," ")," "," "))))&gt;0,TRUE)),ISNUMBER(D20))))</formula>
    </cfRule>
    <cfRule type="expression" priority="10131" dxfId="1" stopIfTrue="0">
      <formula>AND($K$1,OR(IFERROR(LEN(LOWER(TRIM(SUBSTITUTE(SUBSTITUTE($B20," "," ")," "," "))))&gt;0,TRUE),IFERROR(LEN(LOWER(TRIM(SUBSTITUTE(SUBSTITUTE($C20," "," ")," "," "))))&gt;0,TRUE),IFERROR(LEN(LOWER(TRIM(SUBSTITUTE(SUBSTITUTE($D20," "," ")," "," "))))&gt;0,TRUE),IFERROR(LEN(LOWER(TRIM(SUBSTITUTE(SUBSTITUTE($E20," "," ")," "," "))))&gt;0,TRUE),IFERROR(LEN(LOWER(TRIM(SUBSTITUTE(SUBSTITUTE($F20," "," ")," "," "))))&gt;0,TRUE),IFERROR(LEN(LOWER(TRIM(SUBSTITUTE(SUBSTITUTE($G20," "," ")," "," "))))&gt;0,TRUE)))</formula>
    </cfRule>
    <cfRule type="expression" priority="132" dxfId="0" stopIfTrue="1">
      <formula>AND($K$1,OR(IFERROR(LEN(LOWER(TRIM(SUBSTITUTE(SUBSTITUTE($B20," "," ")," "," "))))&gt;0,TRUE),IFERROR(LEN(LOWER(TRIM(SUBSTITUTE(SUBSTITUTE($C20," "," ")," "," "))))&gt;0,TRUE),IFERROR(LEN(LOWER(TRIM(SUBSTITUTE(SUBSTITUTE($D20," "," ")," "," "))))&gt;0,TRUE),IFERROR(LEN(LOWER(TRIM(SUBSTITUTE(SUBSTITUTE($E20," "," ")," "," "))))&gt;0,TRUE),IFERROR(LEN(LOWER(TRIM(SUBSTITUTE(SUBSTITUTE($F20," "," ")," "," "))))&gt;0,TRUE),IFERROR(LEN(LOWER(TRIM(SUBSTITUTE(SUBSTITUTE($G20," "," ")," "," "))))&gt;0,TRUE)),NOT(OR(ISNUMBER($B20),ISNUMBER($C20),ISNUMBER($D20))))</formula>
    </cfRule>
  </conditionalFormatting>
  <conditionalFormatting sqref="E20">
    <cfRule type="expression" priority="124" dxfId="0" stopIfTrue="1">
      <formula>AND($K$1,NOT(IFERROR(OR(LOWER(TRIM(SUBSTITUTE(SUBSTITUTE(E20," "," ")," "," ")))="",LOWER(TRIM(SUBSTITUTE(SUBSTITUTE(E20," "," ")," "," ")))="да",LOWER(TRIM(SUBSTITUTE(SUBSTITUTE(E20," "," ")," "," ")))="нет"),FALSE)))</formula>
    </cfRule>
  </conditionalFormatting>
  <conditionalFormatting sqref="F20">
    <cfRule type="expression" priority="125" dxfId="0" stopIfTrue="1">
      <formula>AND($K$1,NOT(IFERROR(OR(LOWER(TRIM(SUBSTITUTE(SUBSTITUTE(F20," "," ")," "," ")))="",LOWER(TRIM(SUBSTITUTE(SUBSTITUTE(F20," "," ")," "," ")))="да",LOWER(TRIM(SUBSTITUTE(SUBSTITUTE(F20," "," ")," "," ")))="нет"),FALSE)))</formula>
    </cfRule>
  </conditionalFormatting>
  <conditionalFormatting sqref="G20">
    <cfRule type="expression" priority="126" dxfId="0" stopIfTrue="1">
      <formula>AND($K$1,NOT(IFERROR(OR(LOWER(TRIM(SUBSTITUTE(SUBSTITUTE(G20," "," ")," "," ")))="",LOWER(TRIM(SUBSTITUTE(SUBSTITUTE(G20," "," ")," "," ")))="да",LOWER(TRIM(SUBSTITUTE(SUBSTITUTE(G20," "," ")," "," ")))="нет"),FALSE)))</formula>
    </cfRule>
  </conditionalFormatting>
  <conditionalFormatting sqref="B21">
    <cfRule type="expression" priority="133" dxfId="0" stopIfTrue="1">
      <formula>AND($K$1,NOT(OR(NOT(IFERROR(LEN(LOWER(TRIM(SUBSTITUTE(SUBSTITUTE(B21," "," ")," "," "))))&gt;0,TRUE)),ISNUMBER(B21))))</formula>
    </cfRule>
    <cfRule type="expression" priority="10139" dxfId="1" stopIfTrue="0">
      <formula>AND($K$1,OR(IFERROR(LEN(LOWER(TRIM(SUBSTITUTE(SUBSTITUTE($B21," "," ")," "," "))))&gt;0,TRUE),IFERROR(LEN(LOWER(TRIM(SUBSTITUTE(SUBSTITUTE($C21," "," ")," "," "))))&gt;0,TRUE),IFERROR(LEN(LOWER(TRIM(SUBSTITUTE(SUBSTITUTE($D21," "," ")," "," "))))&gt;0,TRUE),IFERROR(LEN(LOWER(TRIM(SUBSTITUTE(SUBSTITUTE($E21," "," ")," "," "))))&gt;0,TRUE),IFERROR(LEN(LOWER(TRIM(SUBSTITUTE(SUBSTITUTE($F21," "," ")," "," "))))&gt;0,TRUE),IFERROR(LEN(LOWER(TRIM(SUBSTITUTE(SUBSTITUTE($G21," "," ")," "," "))))&gt;0,TRUE)))</formula>
    </cfRule>
    <cfRule type="expression" priority="140" dxfId="0" stopIfTrue="1">
      <formula>AND($K$1,OR(IFERROR(LEN(LOWER(TRIM(SUBSTITUTE(SUBSTITUTE($B21," "," ")," "," "))))&gt;0,TRUE),IFERROR(LEN(LOWER(TRIM(SUBSTITUTE(SUBSTITUTE($C21," "," ")," "," "))))&gt;0,TRUE),IFERROR(LEN(LOWER(TRIM(SUBSTITUTE(SUBSTITUTE($D21," "," ")," "," "))))&gt;0,TRUE),IFERROR(LEN(LOWER(TRIM(SUBSTITUTE(SUBSTITUTE($E21," "," ")," "," "))))&gt;0,TRUE),IFERROR(LEN(LOWER(TRIM(SUBSTITUTE(SUBSTITUTE($F21," "," ")," "," "))))&gt;0,TRUE),IFERROR(LEN(LOWER(TRIM(SUBSTITUTE(SUBSTITUTE($G21," "," ")," "," "))))&gt;0,TRUE)),NOT(OR(ISNUMBER($B21),ISNUMBER($C21),ISNUMBER($D21))))</formula>
    </cfRule>
  </conditionalFormatting>
  <conditionalFormatting sqref="C21">
    <cfRule type="expression" priority="134" dxfId="0" stopIfTrue="1">
      <formula>AND($K$1,NOT(OR(NOT(IFERROR(LEN(LOWER(TRIM(SUBSTITUTE(SUBSTITUTE(C21," "," ")," "," "))))&gt;0,TRUE)),ISNUMBER(C21))))</formula>
    </cfRule>
    <cfRule type="expression" priority="10141" dxfId="1" stopIfTrue="0">
      <formula>AND($K$1,OR(IFERROR(LEN(LOWER(TRIM(SUBSTITUTE(SUBSTITUTE($B21," "," ")," "," "))))&gt;0,TRUE),IFERROR(LEN(LOWER(TRIM(SUBSTITUTE(SUBSTITUTE($C21," "," ")," "," "))))&gt;0,TRUE),IFERROR(LEN(LOWER(TRIM(SUBSTITUTE(SUBSTITUTE($D21," "," ")," "," "))))&gt;0,TRUE),IFERROR(LEN(LOWER(TRIM(SUBSTITUTE(SUBSTITUTE($E21," "," ")," "," "))))&gt;0,TRUE),IFERROR(LEN(LOWER(TRIM(SUBSTITUTE(SUBSTITUTE($F21," "," ")," "," "))))&gt;0,TRUE),IFERROR(LEN(LOWER(TRIM(SUBSTITUTE(SUBSTITUTE($G21," "," ")," "," "))))&gt;0,TRUE)))</formula>
    </cfRule>
    <cfRule type="expression" priority="142" dxfId="0" stopIfTrue="1">
      <formula>AND($K$1,OR(IFERROR(LEN(LOWER(TRIM(SUBSTITUTE(SUBSTITUTE($B21," "," ")," "," "))))&gt;0,TRUE),IFERROR(LEN(LOWER(TRIM(SUBSTITUTE(SUBSTITUTE($C21," "," ")," "," "))))&gt;0,TRUE),IFERROR(LEN(LOWER(TRIM(SUBSTITUTE(SUBSTITUTE($D21," "," ")," "," "))))&gt;0,TRUE),IFERROR(LEN(LOWER(TRIM(SUBSTITUTE(SUBSTITUTE($E21," "," ")," "," "))))&gt;0,TRUE),IFERROR(LEN(LOWER(TRIM(SUBSTITUTE(SUBSTITUTE($F21," "," ")," "," "))))&gt;0,TRUE),IFERROR(LEN(LOWER(TRIM(SUBSTITUTE(SUBSTITUTE($G21," "," ")," "," "))))&gt;0,TRUE)),NOT(OR(ISNUMBER($B21),ISNUMBER($C21),ISNUMBER($D21))))</formula>
    </cfRule>
  </conditionalFormatting>
  <conditionalFormatting sqref="D21">
    <cfRule type="expression" priority="135" dxfId="0" stopIfTrue="1">
      <formula>AND($K$1,NOT(OR(NOT(IFERROR(LEN(LOWER(TRIM(SUBSTITUTE(SUBSTITUTE(D21," "," ")," "," "))))&gt;0,TRUE)),ISNUMBER(D21))))</formula>
    </cfRule>
    <cfRule type="expression" priority="10143" dxfId="1" stopIfTrue="0">
      <formula>AND($K$1,OR(IFERROR(LEN(LOWER(TRIM(SUBSTITUTE(SUBSTITUTE($B21," "," ")," "," "))))&gt;0,TRUE),IFERROR(LEN(LOWER(TRIM(SUBSTITUTE(SUBSTITUTE($C21," "," ")," "," "))))&gt;0,TRUE),IFERROR(LEN(LOWER(TRIM(SUBSTITUTE(SUBSTITUTE($D21," "," ")," "," "))))&gt;0,TRUE),IFERROR(LEN(LOWER(TRIM(SUBSTITUTE(SUBSTITUTE($E21," "," ")," "," "))))&gt;0,TRUE),IFERROR(LEN(LOWER(TRIM(SUBSTITUTE(SUBSTITUTE($F21," "," ")," "," "))))&gt;0,TRUE),IFERROR(LEN(LOWER(TRIM(SUBSTITUTE(SUBSTITUTE($G21," "," ")," "," "))))&gt;0,TRUE)))</formula>
    </cfRule>
    <cfRule type="expression" priority="144" dxfId="0" stopIfTrue="1">
      <formula>AND($K$1,OR(IFERROR(LEN(LOWER(TRIM(SUBSTITUTE(SUBSTITUTE($B21," "," ")," "," "))))&gt;0,TRUE),IFERROR(LEN(LOWER(TRIM(SUBSTITUTE(SUBSTITUTE($C21," "," ")," "," "))))&gt;0,TRUE),IFERROR(LEN(LOWER(TRIM(SUBSTITUTE(SUBSTITUTE($D21," "," ")," "," "))))&gt;0,TRUE),IFERROR(LEN(LOWER(TRIM(SUBSTITUTE(SUBSTITUTE($E21," "," ")," "," "))))&gt;0,TRUE),IFERROR(LEN(LOWER(TRIM(SUBSTITUTE(SUBSTITUTE($F21," "," ")," "," "))))&gt;0,TRUE),IFERROR(LEN(LOWER(TRIM(SUBSTITUTE(SUBSTITUTE($G21," "," ")," "," "))))&gt;0,TRUE)),NOT(OR(ISNUMBER($B21),ISNUMBER($C21),ISNUMBER($D21))))</formula>
    </cfRule>
  </conditionalFormatting>
  <conditionalFormatting sqref="E21">
    <cfRule type="expression" priority="136" dxfId="0" stopIfTrue="1">
      <formula>AND($K$1,NOT(IFERROR(OR(LOWER(TRIM(SUBSTITUTE(SUBSTITUTE(E21," "," ")," "," ")))="",LOWER(TRIM(SUBSTITUTE(SUBSTITUTE(E21," "," ")," "," ")))="да",LOWER(TRIM(SUBSTITUTE(SUBSTITUTE(E21," "," ")," "," ")))="нет"),FALSE)))</formula>
    </cfRule>
  </conditionalFormatting>
  <conditionalFormatting sqref="F21">
    <cfRule type="expression" priority="137" dxfId="0" stopIfTrue="1">
      <formula>AND($K$1,NOT(IFERROR(OR(LOWER(TRIM(SUBSTITUTE(SUBSTITUTE(F21," "," ")," "," ")))="",LOWER(TRIM(SUBSTITUTE(SUBSTITUTE(F21," "," ")," "," ")))="да",LOWER(TRIM(SUBSTITUTE(SUBSTITUTE(F21," "," ")," "," ")))="нет"),FALSE)))</formula>
    </cfRule>
  </conditionalFormatting>
  <conditionalFormatting sqref="G21">
    <cfRule type="expression" priority="138" dxfId="0" stopIfTrue="1">
      <formula>AND($K$1,NOT(IFERROR(OR(LOWER(TRIM(SUBSTITUTE(SUBSTITUTE(G21," "," ")," "," ")))="",LOWER(TRIM(SUBSTITUTE(SUBSTITUTE(G21," "," ")," "," ")))="да",LOWER(TRIM(SUBSTITUTE(SUBSTITUTE(G21," "," ")," "," ")))="нет"),FALSE)))</formula>
    </cfRule>
  </conditionalFormatting>
  <dataValidations count="72">
    <dataValidation sqref="B10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OR(NOT($K$1),OR(NOT(IFERROR(LEN(LOWER(TRIM(SUBSTITUTE(SUBSTITUTE(B10," "," ")," "," "))))&gt;0,TRUE)),ISNUMBER(B10)))</formula1>
    </dataValidation>
    <dataValidation sqref="C10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OR(NOT($K$1),OR(NOT(IFERROR(LEN(LOWER(TRIM(SUBSTITUTE(SUBSTITUTE(C10," "," ")," "," "))))&gt;0,TRUE)),ISNUMBER(C10)))</formula1>
    </dataValidation>
    <dataValidation sqref="D10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OR(NOT($K$1),OR(NOT(IFERROR(LEN(LOWER(TRIM(SUBSTITUTE(SUBSTITUTE(D10," "," ")," "," "))))&gt;0,TRUE)),ISNUMBER(D10)))</formula1>
    </dataValidation>
    <dataValidation sqref="E10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OR(NOT($K$1),IFERROR(OR(LOWER(TRIM(SUBSTITUTE(SUBSTITUTE(E10," "," ")," "," ")))="",LOWER(TRIM(SUBSTITUTE(SUBSTITUTE(E10," "," ")," "," ")))="да",LOWER(TRIM(SUBSTITUTE(SUBSTITUTE(E10," "," ")," "," ")))="нет"),FALSE))</formula1>
    </dataValidation>
    <dataValidation sqref="F10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OR(NOT($K$1),IFERROR(OR(LOWER(TRIM(SUBSTITUTE(SUBSTITUTE(F10," "," ")," "," ")))="",LOWER(TRIM(SUBSTITUTE(SUBSTITUTE(F10," "," ")," "," ")))="да",LOWER(TRIM(SUBSTITUTE(SUBSTITUTE(F10," "," ")," "," ")))="нет"),FALSE))</formula1>
    </dataValidation>
    <dataValidation sqref="G10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OR(NOT($K$1),IFERROR(OR(LOWER(TRIM(SUBSTITUTE(SUBSTITUTE(G10," "," ")," "," ")))="",LOWER(TRIM(SUBSTITUTE(SUBSTITUTE(G10," "," ")," "," ")))="да",LOWER(TRIM(SUBSTITUTE(SUBSTITUTE(G10," "," ")," "," ")))="нет"),FALSE))</formula1>
    </dataValidation>
    <dataValidation sqref="B11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OR(NOT($K$1),OR(NOT(IFERROR(LEN(LOWER(TRIM(SUBSTITUTE(SUBSTITUTE(B11," "," ")," "," "))))&gt;0,TRUE)),ISNUMBER(B11)))</formula1>
    </dataValidation>
    <dataValidation sqref="C11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OR(NOT($K$1),OR(NOT(IFERROR(LEN(LOWER(TRIM(SUBSTITUTE(SUBSTITUTE(C11," "," ")," "," "))))&gt;0,TRUE)),ISNUMBER(C11)))</formula1>
    </dataValidation>
    <dataValidation sqref="D11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OR(NOT($K$1),OR(NOT(IFERROR(LEN(LOWER(TRIM(SUBSTITUTE(SUBSTITUTE(D11," "," ")," "," "))))&gt;0,TRUE)),ISNUMBER(D11)))</formula1>
    </dataValidation>
    <dataValidation sqref="E11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OR(NOT($K$1),IFERROR(OR(LOWER(TRIM(SUBSTITUTE(SUBSTITUTE(E11," "," ")," "," ")))="",LOWER(TRIM(SUBSTITUTE(SUBSTITUTE(E11," "," ")," "," ")))="да",LOWER(TRIM(SUBSTITUTE(SUBSTITUTE(E11," "," ")," "," ")))="нет"),FALSE))</formula1>
    </dataValidation>
    <dataValidation sqref="F11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OR(NOT($K$1),IFERROR(OR(LOWER(TRIM(SUBSTITUTE(SUBSTITUTE(F11," "," ")," "," ")))="",LOWER(TRIM(SUBSTITUTE(SUBSTITUTE(F11," "," ")," "," ")))="да",LOWER(TRIM(SUBSTITUTE(SUBSTITUTE(F11," "," ")," "," ")))="нет"),FALSE))</formula1>
    </dataValidation>
    <dataValidation sqref="G11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OR(NOT($K$1),IFERROR(OR(LOWER(TRIM(SUBSTITUTE(SUBSTITUTE(G11," "," ")," "," ")))="",LOWER(TRIM(SUBSTITUTE(SUBSTITUTE(G11," "," ")," "," ")))="да",LOWER(TRIM(SUBSTITUTE(SUBSTITUTE(G11," "," ")," "," ")))="нет"),FALSE))</formula1>
    </dataValidation>
    <dataValidation sqref="B12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OR(NOT($K$1),OR(NOT(IFERROR(LEN(LOWER(TRIM(SUBSTITUTE(SUBSTITUTE(B12," "," ")," "," "))))&gt;0,TRUE)),ISNUMBER(B12)))</formula1>
    </dataValidation>
    <dataValidation sqref="C12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OR(NOT($K$1),OR(NOT(IFERROR(LEN(LOWER(TRIM(SUBSTITUTE(SUBSTITUTE(C12," "," ")," "," "))))&gt;0,TRUE)),ISNUMBER(C12)))</formula1>
    </dataValidation>
    <dataValidation sqref="D12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OR(NOT($K$1),OR(NOT(IFERROR(LEN(LOWER(TRIM(SUBSTITUTE(SUBSTITUTE(D12," "," ")," "," "))))&gt;0,TRUE)),ISNUMBER(D12)))</formula1>
    </dataValidation>
    <dataValidation sqref="E12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OR(NOT($K$1),IFERROR(OR(LOWER(TRIM(SUBSTITUTE(SUBSTITUTE(E12," "," ")," "," ")))="",LOWER(TRIM(SUBSTITUTE(SUBSTITUTE(E12," "," ")," "," ")))="да",LOWER(TRIM(SUBSTITUTE(SUBSTITUTE(E12," "," ")," "," ")))="нет"),FALSE))</formula1>
    </dataValidation>
    <dataValidation sqref="F12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OR(NOT($K$1),IFERROR(OR(LOWER(TRIM(SUBSTITUTE(SUBSTITUTE(F12," "," ")," "," ")))="",LOWER(TRIM(SUBSTITUTE(SUBSTITUTE(F12," "," ")," "," ")))="да",LOWER(TRIM(SUBSTITUTE(SUBSTITUTE(F12," "," ")," "," ")))="нет"),FALSE))</formula1>
    </dataValidation>
    <dataValidation sqref="G12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OR(NOT($K$1),IFERROR(OR(LOWER(TRIM(SUBSTITUTE(SUBSTITUTE(G12," "," ")," "," ")))="",LOWER(TRIM(SUBSTITUTE(SUBSTITUTE(G12," "," ")," "," ")))="да",LOWER(TRIM(SUBSTITUTE(SUBSTITUTE(G12," "," ")," "," ")))="нет"),FALSE))</formula1>
    </dataValidation>
    <dataValidation sqref="B13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OR(NOT($K$1),OR(NOT(IFERROR(LEN(LOWER(TRIM(SUBSTITUTE(SUBSTITUTE(B13," "," ")," "," "))))&gt;0,TRUE)),ISNUMBER(B13)))</formula1>
    </dataValidation>
    <dataValidation sqref="C13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OR(NOT($K$1),OR(NOT(IFERROR(LEN(LOWER(TRIM(SUBSTITUTE(SUBSTITUTE(C13," "," ")," "," "))))&gt;0,TRUE)),ISNUMBER(C13)))</formula1>
    </dataValidation>
    <dataValidation sqref="D13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OR(NOT($K$1),OR(NOT(IFERROR(LEN(LOWER(TRIM(SUBSTITUTE(SUBSTITUTE(D13," "," ")," "," "))))&gt;0,TRUE)),ISNUMBER(D13)))</formula1>
    </dataValidation>
    <dataValidation sqref="E13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OR(NOT($K$1),IFERROR(OR(LOWER(TRIM(SUBSTITUTE(SUBSTITUTE(E13," "," ")," "," ")))="",LOWER(TRIM(SUBSTITUTE(SUBSTITUTE(E13," "," ")," "," ")))="да",LOWER(TRIM(SUBSTITUTE(SUBSTITUTE(E13," "," ")," "," ")))="нет"),FALSE))</formula1>
    </dataValidation>
    <dataValidation sqref="F13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OR(NOT($K$1),IFERROR(OR(LOWER(TRIM(SUBSTITUTE(SUBSTITUTE(F13," "," ")," "," ")))="",LOWER(TRIM(SUBSTITUTE(SUBSTITUTE(F13," "," ")," "," ")))="да",LOWER(TRIM(SUBSTITUTE(SUBSTITUTE(F13," "," ")," "," ")))="нет"),FALSE))</formula1>
    </dataValidation>
    <dataValidation sqref="G13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OR(NOT($K$1),IFERROR(OR(LOWER(TRIM(SUBSTITUTE(SUBSTITUTE(G13," "," ")," "," ")))="",LOWER(TRIM(SUBSTITUTE(SUBSTITUTE(G13," "," ")," "," ")))="да",LOWER(TRIM(SUBSTITUTE(SUBSTITUTE(G13," "," ")," "," ")))="нет"),FALSE))</formula1>
    </dataValidation>
    <dataValidation sqref="B14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OR(NOT($K$1),OR(NOT(IFERROR(LEN(LOWER(TRIM(SUBSTITUTE(SUBSTITUTE(B14," "," ")," "," "))))&gt;0,TRUE)),ISNUMBER(B14)))</formula1>
    </dataValidation>
    <dataValidation sqref="C14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OR(NOT($K$1),OR(NOT(IFERROR(LEN(LOWER(TRIM(SUBSTITUTE(SUBSTITUTE(C14," "," ")," "," "))))&gt;0,TRUE)),ISNUMBER(C14)))</formula1>
    </dataValidation>
    <dataValidation sqref="D14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OR(NOT($K$1),OR(NOT(IFERROR(LEN(LOWER(TRIM(SUBSTITUTE(SUBSTITUTE(D14," "," ")," "," "))))&gt;0,TRUE)),ISNUMBER(D14)))</formula1>
    </dataValidation>
    <dataValidation sqref="E14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OR(NOT($K$1),IFERROR(OR(LOWER(TRIM(SUBSTITUTE(SUBSTITUTE(E14," "," ")," "," ")))="",LOWER(TRIM(SUBSTITUTE(SUBSTITUTE(E14," "," ")," "," ")))="да",LOWER(TRIM(SUBSTITUTE(SUBSTITUTE(E14," "," ")," "," ")))="нет"),FALSE))</formula1>
    </dataValidation>
    <dataValidation sqref="F14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OR(NOT($K$1),IFERROR(OR(LOWER(TRIM(SUBSTITUTE(SUBSTITUTE(F14," "," ")," "," ")))="",LOWER(TRIM(SUBSTITUTE(SUBSTITUTE(F14," "," ")," "," ")))="да",LOWER(TRIM(SUBSTITUTE(SUBSTITUTE(F14," "," ")," "," ")))="нет"),FALSE))</formula1>
    </dataValidation>
    <dataValidation sqref="G14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OR(NOT($K$1),IFERROR(OR(LOWER(TRIM(SUBSTITUTE(SUBSTITUTE(G14," "," ")," "," ")))="",LOWER(TRIM(SUBSTITUTE(SUBSTITUTE(G14," "," ")," "," ")))="да",LOWER(TRIM(SUBSTITUTE(SUBSTITUTE(G14," "," ")," "," ")))="нет"),FALSE))</formula1>
    </dataValidation>
    <dataValidation sqref="B15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OR(NOT($K$1),OR(NOT(IFERROR(LEN(LOWER(TRIM(SUBSTITUTE(SUBSTITUTE(B15," "," ")," "," "))))&gt;0,TRUE)),ISNUMBER(B15)))</formula1>
    </dataValidation>
    <dataValidation sqref="C15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OR(NOT($K$1),OR(NOT(IFERROR(LEN(LOWER(TRIM(SUBSTITUTE(SUBSTITUTE(C15," "," ")," "," "))))&gt;0,TRUE)),ISNUMBER(C15)))</formula1>
    </dataValidation>
    <dataValidation sqref="D15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OR(NOT($K$1),OR(NOT(IFERROR(LEN(LOWER(TRIM(SUBSTITUTE(SUBSTITUTE(D15," "," ")," "," "))))&gt;0,TRUE)),ISNUMBER(D15)))</formula1>
    </dataValidation>
    <dataValidation sqref="E15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OR(NOT($K$1),IFERROR(OR(LOWER(TRIM(SUBSTITUTE(SUBSTITUTE(E15," "," ")," "," ")))="",LOWER(TRIM(SUBSTITUTE(SUBSTITUTE(E15," "," ")," "," ")))="да",LOWER(TRIM(SUBSTITUTE(SUBSTITUTE(E15," "," ")," "," ")))="нет"),FALSE))</formula1>
    </dataValidation>
    <dataValidation sqref="F15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OR(NOT($K$1),IFERROR(OR(LOWER(TRIM(SUBSTITUTE(SUBSTITUTE(F15," "," ")," "," ")))="",LOWER(TRIM(SUBSTITUTE(SUBSTITUTE(F15," "," ")," "," ")))="да",LOWER(TRIM(SUBSTITUTE(SUBSTITUTE(F15," "," ")," "," ")))="нет"),FALSE))</formula1>
    </dataValidation>
    <dataValidation sqref="G15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OR(NOT($K$1),IFERROR(OR(LOWER(TRIM(SUBSTITUTE(SUBSTITUTE(G15," "," ")," "," ")))="",LOWER(TRIM(SUBSTITUTE(SUBSTITUTE(G15," "," ")," "," ")))="да",LOWER(TRIM(SUBSTITUTE(SUBSTITUTE(G15," "," ")," "," ")))="нет"),FALSE))</formula1>
    </dataValidation>
    <dataValidation sqref="B16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OR(NOT($K$1),OR(NOT(IFERROR(LEN(LOWER(TRIM(SUBSTITUTE(SUBSTITUTE(B16," "," ")," "," "))))&gt;0,TRUE)),ISNUMBER(B16)))</formula1>
    </dataValidation>
    <dataValidation sqref="C16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OR(NOT($K$1),OR(NOT(IFERROR(LEN(LOWER(TRIM(SUBSTITUTE(SUBSTITUTE(C16," "," ")," "," "))))&gt;0,TRUE)),ISNUMBER(C16)))</formula1>
    </dataValidation>
    <dataValidation sqref="D16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OR(NOT($K$1),OR(NOT(IFERROR(LEN(LOWER(TRIM(SUBSTITUTE(SUBSTITUTE(D16," "," ")," "," "))))&gt;0,TRUE)),ISNUMBER(D16)))</formula1>
    </dataValidation>
    <dataValidation sqref="E16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OR(NOT($K$1),IFERROR(OR(LOWER(TRIM(SUBSTITUTE(SUBSTITUTE(E16," "," ")," "," ")))="",LOWER(TRIM(SUBSTITUTE(SUBSTITUTE(E16," "," ")," "," ")))="да",LOWER(TRIM(SUBSTITUTE(SUBSTITUTE(E16," "," ")," "," ")))="нет"),FALSE))</formula1>
    </dataValidation>
    <dataValidation sqref="F16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OR(NOT($K$1),IFERROR(OR(LOWER(TRIM(SUBSTITUTE(SUBSTITUTE(F16," "," ")," "," ")))="",LOWER(TRIM(SUBSTITUTE(SUBSTITUTE(F16," "," ")," "," ")))="да",LOWER(TRIM(SUBSTITUTE(SUBSTITUTE(F16," "," ")," "," ")))="нет"),FALSE))</formula1>
    </dataValidation>
    <dataValidation sqref="G16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OR(NOT($K$1),IFERROR(OR(LOWER(TRIM(SUBSTITUTE(SUBSTITUTE(G16," "," ")," "," ")))="",LOWER(TRIM(SUBSTITUTE(SUBSTITUTE(G16," "," ")," "," ")))="да",LOWER(TRIM(SUBSTITUTE(SUBSTITUTE(G16," "," ")," "," ")))="нет"),FALSE))</formula1>
    </dataValidation>
    <dataValidation sqref="B17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OR(NOT($K$1),OR(NOT(IFERROR(LEN(LOWER(TRIM(SUBSTITUTE(SUBSTITUTE(B17," "," ")," "," "))))&gt;0,TRUE)),ISNUMBER(B17)))</formula1>
    </dataValidation>
    <dataValidation sqref="C17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OR(NOT($K$1),OR(NOT(IFERROR(LEN(LOWER(TRIM(SUBSTITUTE(SUBSTITUTE(C17," "," ")," "," "))))&gt;0,TRUE)),ISNUMBER(C17)))</formula1>
    </dataValidation>
    <dataValidation sqref="D17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OR(NOT($K$1),OR(NOT(IFERROR(LEN(LOWER(TRIM(SUBSTITUTE(SUBSTITUTE(D17," "," ")," "," "))))&gt;0,TRUE)),ISNUMBER(D17)))</formula1>
    </dataValidation>
    <dataValidation sqref="E17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OR(NOT($K$1),IFERROR(OR(LOWER(TRIM(SUBSTITUTE(SUBSTITUTE(E17," "," ")," "," ")))="",LOWER(TRIM(SUBSTITUTE(SUBSTITUTE(E17," "," ")," "," ")))="да",LOWER(TRIM(SUBSTITUTE(SUBSTITUTE(E17," "," ")," "," ")))="нет"),FALSE))</formula1>
    </dataValidation>
    <dataValidation sqref="F17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OR(NOT($K$1),IFERROR(OR(LOWER(TRIM(SUBSTITUTE(SUBSTITUTE(F17," "," ")," "," ")))="",LOWER(TRIM(SUBSTITUTE(SUBSTITUTE(F17," "," ")," "," ")))="да",LOWER(TRIM(SUBSTITUTE(SUBSTITUTE(F17," "," ")," "," ")))="нет"),FALSE))</formula1>
    </dataValidation>
    <dataValidation sqref="G17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OR(NOT($K$1),IFERROR(OR(LOWER(TRIM(SUBSTITUTE(SUBSTITUTE(G17," "," ")," "," ")))="",LOWER(TRIM(SUBSTITUTE(SUBSTITUTE(G17," "," ")," "," ")))="да",LOWER(TRIM(SUBSTITUTE(SUBSTITUTE(G17," "," ")," "," ")))="нет"),FALSE))</formula1>
    </dataValidation>
    <dataValidation sqref="B18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OR(NOT($K$1),OR(NOT(IFERROR(LEN(LOWER(TRIM(SUBSTITUTE(SUBSTITUTE(B18," "," ")," "," "))))&gt;0,TRUE)),ISNUMBER(B18)))</formula1>
    </dataValidation>
    <dataValidation sqref="C18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OR(NOT($K$1),OR(NOT(IFERROR(LEN(LOWER(TRIM(SUBSTITUTE(SUBSTITUTE(C18," "," ")," "," "))))&gt;0,TRUE)),ISNUMBER(C18)))</formula1>
    </dataValidation>
    <dataValidation sqref="D18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OR(NOT($K$1),OR(NOT(IFERROR(LEN(LOWER(TRIM(SUBSTITUTE(SUBSTITUTE(D18," "," ")," "," "))))&gt;0,TRUE)),ISNUMBER(D18)))</formula1>
    </dataValidation>
    <dataValidation sqref="E18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OR(NOT($K$1),IFERROR(OR(LOWER(TRIM(SUBSTITUTE(SUBSTITUTE(E18," "," ")," "," ")))="",LOWER(TRIM(SUBSTITUTE(SUBSTITUTE(E18," "," ")," "," ")))="да",LOWER(TRIM(SUBSTITUTE(SUBSTITUTE(E18," "," ")," "," ")))="нет"),FALSE))</formula1>
    </dataValidation>
    <dataValidation sqref="F18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OR(NOT($K$1),IFERROR(OR(LOWER(TRIM(SUBSTITUTE(SUBSTITUTE(F18," "," ")," "," ")))="",LOWER(TRIM(SUBSTITUTE(SUBSTITUTE(F18," "," ")," "," ")))="да",LOWER(TRIM(SUBSTITUTE(SUBSTITUTE(F18," "," ")," "," ")))="нет"),FALSE))</formula1>
    </dataValidation>
    <dataValidation sqref="G18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OR(NOT($K$1),IFERROR(OR(LOWER(TRIM(SUBSTITUTE(SUBSTITUTE(G18," "," ")," "," ")))="",LOWER(TRIM(SUBSTITUTE(SUBSTITUTE(G18," "," ")," "," ")))="да",LOWER(TRIM(SUBSTITUTE(SUBSTITUTE(G18," "," ")," "," ")))="нет"),FALSE))</formula1>
    </dataValidation>
    <dataValidation sqref="B19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OR(NOT($K$1),OR(NOT(IFERROR(LEN(LOWER(TRIM(SUBSTITUTE(SUBSTITUTE(B19," "," ")," "," "))))&gt;0,TRUE)),ISNUMBER(B19)))</formula1>
    </dataValidation>
    <dataValidation sqref="C19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OR(NOT($K$1),OR(NOT(IFERROR(LEN(LOWER(TRIM(SUBSTITUTE(SUBSTITUTE(C19," "," ")," "," "))))&gt;0,TRUE)),ISNUMBER(C19)))</formula1>
    </dataValidation>
    <dataValidation sqref="D19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OR(NOT($K$1),OR(NOT(IFERROR(LEN(LOWER(TRIM(SUBSTITUTE(SUBSTITUTE(D19," "," ")," "," "))))&gt;0,TRUE)),ISNUMBER(D19)))</formula1>
    </dataValidation>
    <dataValidation sqref="E19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OR(NOT($K$1),IFERROR(OR(LOWER(TRIM(SUBSTITUTE(SUBSTITUTE(E19," "," ")," "," ")))="",LOWER(TRIM(SUBSTITUTE(SUBSTITUTE(E19," "," ")," "," ")))="да",LOWER(TRIM(SUBSTITUTE(SUBSTITUTE(E19," "," ")," "," ")))="нет"),FALSE))</formula1>
    </dataValidation>
    <dataValidation sqref="F19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OR(NOT($K$1),IFERROR(OR(LOWER(TRIM(SUBSTITUTE(SUBSTITUTE(F19," "," ")," "," ")))="",LOWER(TRIM(SUBSTITUTE(SUBSTITUTE(F19," "," ")," "," ")))="да",LOWER(TRIM(SUBSTITUTE(SUBSTITUTE(F19," "," ")," "," ")))="нет"),FALSE))</formula1>
    </dataValidation>
    <dataValidation sqref="G19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OR(NOT($K$1),IFERROR(OR(LOWER(TRIM(SUBSTITUTE(SUBSTITUTE(G19," "," ")," "," ")))="",LOWER(TRIM(SUBSTITUTE(SUBSTITUTE(G19," "," ")," "," ")))="да",LOWER(TRIM(SUBSTITUTE(SUBSTITUTE(G19," "," ")," "," ")))="нет"),FALSE))</formula1>
    </dataValidation>
    <dataValidation sqref="B20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OR(NOT($K$1),OR(NOT(IFERROR(LEN(LOWER(TRIM(SUBSTITUTE(SUBSTITUTE(B20," "," ")," "," "))))&gt;0,TRUE)),ISNUMBER(B20)))</formula1>
    </dataValidation>
    <dataValidation sqref="C20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OR(NOT($K$1),OR(NOT(IFERROR(LEN(LOWER(TRIM(SUBSTITUTE(SUBSTITUTE(C20," "," ")," "," "))))&gt;0,TRUE)),ISNUMBER(C20)))</formula1>
    </dataValidation>
    <dataValidation sqref="D20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OR(NOT($K$1),OR(NOT(IFERROR(LEN(LOWER(TRIM(SUBSTITUTE(SUBSTITUTE(D20," "," ")," "," "))))&gt;0,TRUE)),ISNUMBER(D20)))</formula1>
    </dataValidation>
    <dataValidation sqref="E20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OR(NOT($K$1),IFERROR(OR(LOWER(TRIM(SUBSTITUTE(SUBSTITUTE(E20," "," ")," "," ")))="",LOWER(TRIM(SUBSTITUTE(SUBSTITUTE(E20," "," ")," "," ")))="да",LOWER(TRIM(SUBSTITUTE(SUBSTITUTE(E20," "," ")," "," ")))="нет"),FALSE))</formula1>
    </dataValidation>
    <dataValidation sqref="F20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OR(NOT($K$1),IFERROR(OR(LOWER(TRIM(SUBSTITUTE(SUBSTITUTE(F20," "," ")," "," ")))="",LOWER(TRIM(SUBSTITUTE(SUBSTITUTE(F20," "," ")," "," ")))="да",LOWER(TRIM(SUBSTITUTE(SUBSTITUTE(F20," "," ")," "," ")))="нет"),FALSE))</formula1>
    </dataValidation>
    <dataValidation sqref="G20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OR(NOT($K$1),IFERROR(OR(LOWER(TRIM(SUBSTITUTE(SUBSTITUTE(G20," "," ")," "," ")))="",LOWER(TRIM(SUBSTITUTE(SUBSTITUTE(G20," "," ")," "," ")))="да",LOWER(TRIM(SUBSTITUTE(SUBSTITUTE(G20," "," ")," "," ")))="нет"),FALSE))</formula1>
    </dataValidation>
    <dataValidation sqref="B21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OR(NOT($K$1),OR(NOT(IFERROR(LEN(LOWER(TRIM(SUBSTITUTE(SUBSTITUTE(B21," "," ")," "," "))))&gt;0,TRUE)),ISNUMBER(B21)))</formula1>
    </dataValidation>
    <dataValidation sqref="C21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OR(NOT($K$1),OR(NOT(IFERROR(LEN(LOWER(TRIM(SUBSTITUTE(SUBSTITUTE(C21," "," ")," "," "))))&gt;0,TRUE)),ISNUMBER(C21)))</formula1>
    </dataValidation>
    <dataValidation sqref="D21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OR(NOT($K$1),OR(NOT(IFERROR(LEN(LOWER(TRIM(SUBSTITUTE(SUBSTITUTE(D21," "," ")," "," "))))&gt;0,TRUE)),ISNUMBER(D21)))</formula1>
    </dataValidation>
    <dataValidation sqref="E21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OR(NOT($K$1),IFERROR(OR(LOWER(TRIM(SUBSTITUTE(SUBSTITUTE(E21," "," ")," "," ")))="",LOWER(TRIM(SUBSTITUTE(SUBSTITUTE(E21," "," ")," "," ")))="да",LOWER(TRIM(SUBSTITUTE(SUBSTITUTE(E21," "," ")," "," ")))="нет"),FALSE))</formula1>
    </dataValidation>
    <dataValidation sqref="F21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OR(NOT($K$1),IFERROR(OR(LOWER(TRIM(SUBSTITUTE(SUBSTITUTE(F21," "," ")," "," ")))="",LOWER(TRIM(SUBSTITUTE(SUBSTITUTE(F21," "," ")," "," ")))="да",LOWER(TRIM(SUBSTITUTE(SUBSTITUTE(F21," "," ")," "," ")))="нет"),FALSE))</formula1>
    </dataValidation>
    <dataValidation sqref="G21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OR(NOT($K$1),IFERROR(OR(LOWER(TRIM(SUBSTITUTE(SUBSTITUTE(G21," "," ")," "," ")))="",LOWER(TRIM(SUBSTITUTE(SUBSTITUTE(G21," "," ")," "," ")))="да",LOWER(TRIM(SUBSTITUTE(SUBSTITUTE(G21," "," ")," "," ")))="нет"),FALSE))</formula1>
    </dataValidation>
  </dataValidations>
  <printOptions horizontalCentered="1" headings="0" gridLines="0"/>
  <pageMargins left="0.3937007874015748" right="0.3937007874015748" top="0.4724409448818898" bottom="0.984251968503937" header="0.2362204724409449" footer="0.2755905511811024"/>
  <pageSetup orientation="portrait" paperSize="9" scale="100"/>
  <headerFooter differentOddEven="0" differentFirst="0">
    <oddHeader/>
    <oddFooter>&amp;L&amp;"Arial"&amp;9 &amp;A&amp;C&amp;"Arial"&amp;10 ООО «ЭНЕРГОЭФФЕКТ»  •  +7 800 444-07-66
sales@ee-don.ru  •  www.energoeffekt-rostov.ru
344113, Ростов-на-Дону, б-р Комарова, 28/2, офис 319.&amp;R&amp;"Arial"&amp;9 Страница &amp;P из &amp;N</oddFooter>
    <evenHeader/>
    <evenFooter/>
    <firstHeader/>
    <firstFooter/>
  </headerFooter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 autoPageBreaks="0" fitToPage="0"/>
  </sheetPr>
  <dimension ref="A1:M64"/>
  <sheetViews>
    <sheetView showGridLines="0" view="normal" zoomScale="100" workbookViewId="0">
      <selection activeCell="A1" sqref="A1"/>
    </sheetView>
  </sheetViews>
  <sheetFormatPr baseColWidth="8" defaultRowHeight="15"/>
  <cols>
    <col width="4.5" customWidth="1" min="1" max="1"/>
    <col width="12" customWidth="1" min="2" max="2"/>
    <col width="11.5" customWidth="1" min="3" max="3"/>
    <col width="8" customWidth="1" min="4" max="4"/>
    <col width="18" customWidth="1" min="5" max="5"/>
    <col width="18" customWidth="1" min="6" max="6"/>
    <col width="18" customWidth="1" min="7" max="7"/>
    <col hidden="1" width="13" customWidth="1" min="10" max="10"/>
    <col hidden="1" width="13" customWidth="1" min="11" max="11"/>
    <col hidden="1" width="13" customWidth="1" min="12" max="12"/>
    <col hidden="1" width="13" customWidth="1" min="13" max="13"/>
  </cols>
  <sheetData>
    <row r="1" ht="16" customHeight="1">
      <c r="A1" s="1" t="inlineStr">
        <is>
          <t>ООО «ЭНЕРГОЭФФЕКТ»</t>
        </is>
      </c>
      <c r="J1" t="inlineStr">
        <is>
          <t>enabled</t>
        </is>
      </c>
      <c r="K1">
        <f>IFERROR(LOWER(TRIM(SUBSTITUTE(SUBSTITUTE('Общие данные'!$E$19," "," ")," "," ")))="да",FALSE)</f>
        <v/>
      </c>
      <c r="L1" t="inlineStr">
        <is>
          <t>format_out07_balance_supply</t>
        </is>
      </c>
      <c r="M1">
        <f>IFERROR(OR(LOWER(TRIM(SUBSTITUTE(SUBSTITUTE(E16," "," ")," "," ")))="",LOWER(TRIM(SUBSTITUTE(SUBSTITUTE(E16," "," ")," "," ")))="да",LOWER(TRIM(SUBSTITUTE(SUBSTITUTE(E16," "," ")," "," ")))="нет"),FALSE)</f>
        <v/>
      </c>
    </row>
    <row r="2" ht="24" customHeight="1">
      <c r="A2" s="2" t="inlineStr">
        <is>
          <t>БТП • коллектор вентиляции</t>
        </is>
      </c>
      <c r="J2" t="inlineStr">
        <is>
          <t>format_out01_power</t>
        </is>
      </c>
      <c r="K2">
        <f>OR(NOT(IFERROR(LEN(LOWER(TRIM(SUBSTITUTE(SUBSTITUTE(B10," "," ")," "," "))))&gt;0,TRUE)),ISNUMBER(B10))</f>
        <v/>
      </c>
      <c r="L2" t="inlineStr">
        <is>
          <t>format_out07_balance_return</t>
        </is>
      </c>
      <c r="M2">
        <f>IFERROR(OR(LOWER(TRIM(SUBSTITUTE(SUBSTITUTE(F16," "," ")," "," ")))="",LOWER(TRIM(SUBSTITUTE(SUBSTITUTE(F16," "," ")," "," ")))="да",LOWER(TRIM(SUBSTITUTE(SUBSTITUTE(F16," "," ")," "," ")))="нет"),FALSE)</f>
        <v/>
      </c>
    </row>
    <row r="3" ht="16" customHeight="1">
      <c r="A3" s="3" t="inlineStr">
        <is>
          <t>Включение коллектора задаётся отдельно на вкладке «Общие данные».</t>
        </is>
      </c>
      <c r="J3" t="inlineStr">
        <is>
          <t>format_out01_flow</t>
        </is>
      </c>
      <c r="K3">
        <f>OR(NOT(IFERROR(LEN(LOWER(TRIM(SUBSTITUTE(SUBSTITUTE(C10," "," ")," "," "))))&gt;0,TRUE)),ISNUMBER(C10))</f>
        <v/>
      </c>
      <c r="L3" t="inlineStr">
        <is>
          <t>format_out07_meter</t>
        </is>
      </c>
      <c r="M3">
        <f>IFERROR(OR(LOWER(TRIM(SUBSTITUTE(SUBSTITUTE(G16," "," ")," "," ")))="",LOWER(TRIM(SUBSTITUTE(SUBSTITUTE(G16," "," ")," "," ")))="да",LOWER(TRIM(SUBSTITUTE(SUBSTITUTE(G16," "," ")," "," ")))="нет"),FALSE)</f>
        <v/>
      </c>
    </row>
    <row r="4" ht="28" customHeight="1">
      <c r="A4" s="3" t="inlineStr">
        <is>
          <t>Жёлтый фон — обязательное поле или группа; условия — рядом.
Ошибка — красная рамка и текстовое предупреждение; остальные ответы необязательные.</t>
        </is>
      </c>
      <c r="J4" t="inlineStr">
        <is>
          <t>format_out01_diameter</t>
        </is>
      </c>
      <c r="K4">
        <f>OR(NOT(IFERROR(LEN(LOWER(TRIM(SUBSTITUTE(SUBSTITUTE(D10," "," ")," "," "))))&gt;0,TRUE)),ISNUMBER(D10))</f>
        <v/>
      </c>
      <c r="L4" t="inlineStr">
        <is>
          <t>out07_active</t>
        </is>
      </c>
      <c r="M4">
        <f>OR(IFERROR(LEN(LOWER(TRIM(SUBSTITUTE(SUBSTITUTE(B16," "," ")," "," "))))&gt;0,TRUE),IFERROR(LEN(LOWER(TRIM(SUBSTITUTE(SUBSTITUTE(C16," "," ")," "," "))))&gt;0,TRUE),IFERROR(LEN(LOWER(TRIM(SUBSTITUTE(SUBSTITUTE(D16," "," ")," "," "))))&gt;0,TRUE),IFERROR(LEN(LOWER(TRIM(SUBSTITUTE(SUBSTITUTE(E16," "," ")," "," "))))&gt;0,TRUE),IFERROR(LEN(LOWER(TRIM(SUBSTITUTE(SUBSTITUTE(F16," "," ")," "," "))))&gt;0,TRUE),IFERROR(LEN(LOWER(TRIM(SUBSTITUTE(SUBSTITUTE(G16," "," ")," "," "))))&gt;0,TRUE))</f>
        <v/>
      </c>
    </row>
    <row r="5" ht="4" customHeight="1">
      <c r="A5" s="4" t="n"/>
      <c r="B5" s="4" t="n"/>
      <c r="C5" s="4" t="n"/>
      <c r="D5" s="4" t="n"/>
      <c r="E5" s="4" t="n"/>
      <c r="F5" s="4" t="n"/>
      <c r="G5" s="4" t="n"/>
      <c r="J5" t="inlineStr">
        <is>
          <t>format_out01_balance_supply</t>
        </is>
      </c>
      <c r="K5">
        <f>IFERROR(OR(LOWER(TRIM(SUBSTITUTE(SUBSTITUTE(E10," "," ")," "," ")))="",LOWER(TRIM(SUBSTITUTE(SUBSTITUTE(E10," "," ")," "," ")))="да",LOWER(TRIM(SUBSTITUTE(SUBSTITUTE(E10," "," ")," "," ")))="нет"),FALSE)</f>
        <v/>
      </c>
      <c r="L5" t="inlineStr">
        <is>
          <t>out07_params</t>
        </is>
      </c>
      <c r="M5">
        <f>OR(ISNUMBER(B16),ISNUMBER(C16),ISNUMBER(D16))</f>
        <v/>
      </c>
    </row>
    <row r="6" ht="42" customHeight="1">
      <c r="A6" s="3" t="inlineStr">
        <is>
          <t>Заполните необходимые выходы. Для каждого заполненного выхода укажите хотя бы один параметр: мощность, расход или Ду. Можно указать несколько. Остальные строки оставьте пустыми.</t>
        </is>
      </c>
      <c r="J6" t="inlineStr">
        <is>
          <t>format_out01_balance_return</t>
        </is>
      </c>
      <c r="K6">
        <f>IFERROR(OR(LOWER(TRIM(SUBSTITUTE(SUBSTITUTE(F10," "," ")," "," ")))="",LOWER(TRIM(SUBSTITUTE(SUBSTITUTE(F10," "," ")," "," ")))="да",LOWER(TRIM(SUBSTITUTE(SUBSTITUTE(F10," "," ")," "," ")))="нет"),FALSE)</f>
        <v/>
      </c>
      <c r="L6" t="inlineStr">
        <is>
          <t>out07_ok</t>
        </is>
      </c>
      <c r="M6">
        <f>OR(NOT($M$4),$M$5)</f>
        <v/>
      </c>
    </row>
    <row r="7" ht="16" customHeight="1">
      <c r="A7" s="27" t="inlineStr">
        <is>
          <t>Для включённого коллектора обязателен хотя бы один заполненный выход.</t>
        </is>
      </c>
      <c r="J7" t="inlineStr">
        <is>
          <t>format_out01_meter</t>
        </is>
      </c>
      <c r="K7">
        <f>IFERROR(OR(LOWER(TRIM(SUBSTITUTE(SUBSTITUTE(G10," "," ")," "," ")))="",LOWER(TRIM(SUBSTITUTE(SUBSTITUTE(G10," "," ")," "," ")))="да",LOWER(TRIM(SUBSTITUTE(SUBSTITUTE(G10," "," ")," "," ")))="нет"),FALSE)</f>
        <v/>
      </c>
      <c r="L7" t="inlineStr">
        <is>
          <t>out07_missing</t>
        </is>
      </c>
      <c r="M7">
        <f>IF(AND($M$4,NOT($M$5)),"7; ","")</f>
        <v/>
      </c>
    </row>
    <row r="8" ht="16" customHeight="1">
      <c r="A8" s="3" t="inlineStr">
        <is>
          <t>12 строк — объём бланка, а не инженерный максимум или предел будущей онлайн-формы.</t>
        </is>
      </c>
      <c r="J8" t="inlineStr">
        <is>
          <t>out01_active</t>
        </is>
      </c>
      <c r="K8">
        <f>OR(IFERROR(LEN(LOWER(TRIM(SUBSTITUTE(SUBSTITUTE(B10," "," ")," "," "))))&gt;0,TRUE),IFERROR(LEN(LOWER(TRIM(SUBSTITUTE(SUBSTITUTE(C10," "," ")," "," "))))&gt;0,TRUE),IFERROR(LEN(LOWER(TRIM(SUBSTITUTE(SUBSTITUTE(D10," "," ")," "," "))))&gt;0,TRUE),IFERROR(LEN(LOWER(TRIM(SUBSTITUTE(SUBSTITUTE(E10," "," ")," "," "))))&gt;0,TRUE),IFERROR(LEN(LOWER(TRIM(SUBSTITUTE(SUBSTITUTE(F10," "," ")," "," "))))&gt;0,TRUE),IFERROR(LEN(LOWER(TRIM(SUBSTITUTE(SUBSTITUTE(G10," "," ")," "," "))))&gt;0,TRUE))</f>
        <v/>
      </c>
      <c r="L8" t="inlineStr">
        <is>
          <t>format_out08_power</t>
        </is>
      </c>
      <c r="M8">
        <f>OR(NOT(IFERROR(LEN(LOWER(TRIM(SUBSTITUTE(SUBSTITUTE(B17," "," ")," "," "))))&gt;0,TRUE)),ISNUMBER(B17))</f>
        <v/>
      </c>
    </row>
    <row r="9" ht="42" customHeight="1">
      <c r="A9" s="29" t="inlineStr">
        <is>
          <t>№</t>
        </is>
      </c>
      <c r="B9" s="29" t="inlineStr">
        <is>
          <t>Мощность,
кВт</t>
        </is>
      </c>
      <c r="C9" s="29" t="inlineStr">
        <is>
          <t>Расход,
м³/ч</t>
        </is>
      </c>
      <c r="D9" s="29" t="inlineStr">
        <is>
          <t>Ду,
мм</t>
        </is>
      </c>
      <c r="E9" s="29" t="inlineStr">
        <is>
          <t>Балансировка
подачи
Да / Нет</t>
        </is>
      </c>
      <c r="F9" s="29" t="inlineStr">
        <is>
          <t>Балансировка
обратки
Да / Нет</t>
        </is>
      </c>
      <c r="G9" s="29" t="inlineStr">
        <is>
          <t>Некоммерческий
учёт
Да / Нет</t>
        </is>
      </c>
      <c r="J9" t="inlineStr">
        <is>
          <t>out01_params</t>
        </is>
      </c>
      <c r="K9">
        <f>OR(ISNUMBER(B10),ISNUMBER(C10),ISNUMBER(D10))</f>
        <v/>
      </c>
      <c r="L9" t="inlineStr">
        <is>
          <t>format_out08_flow</t>
        </is>
      </c>
      <c r="M9">
        <f>OR(NOT(IFERROR(LEN(LOWER(TRIM(SUBSTITUTE(SUBSTITUTE(C17," "," ")," "," "))))&gt;0,TRUE)),ISNUMBER(C17))</f>
        <v/>
      </c>
    </row>
    <row r="10" ht="26" customHeight="1">
      <c r="A10" s="3" t="inlineStr">
        <is>
          <t>1</t>
        </is>
      </c>
      <c r="B10" s="30" t="n"/>
      <c r="C10" s="30" t="n"/>
      <c r="D10" s="30" t="n"/>
      <c r="E10" s="31" t="n"/>
      <c r="F10" s="31" t="n"/>
      <c r="G10" s="31" t="n"/>
      <c r="J10" t="inlineStr">
        <is>
          <t>out01_ok</t>
        </is>
      </c>
      <c r="K10">
        <f>OR(NOT($K$8),$K$9)</f>
        <v/>
      </c>
      <c r="L10" t="inlineStr">
        <is>
          <t>format_out08_diameter</t>
        </is>
      </c>
      <c r="M10">
        <f>OR(NOT(IFERROR(LEN(LOWER(TRIM(SUBSTITUTE(SUBSTITUTE(D17," "," ")," "," "))))&gt;0,TRUE)),ISNUMBER(D17))</f>
        <v/>
      </c>
    </row>
    <row r="11" ht="26" customHeight="1">
      <c r="A11" s="3" t="inlineStr">
        <is>
          <t>2</t>
        </is>
      </c>
      <c r="B11" s="30" t="n"/>
      <c r="C11" s="30" t="n"/>
      <c r="D11" s="30" t="n"/>
      <c r="E11" s="31" t="n"/>
      <c r="F11" s="31" t="n"/>
      <c r="G11" s="31" t="n"/>
      <c r="J11" t="inlineStr">
        <is>
          <t>out01_missing</t>
        </is>
      </c>
      <c r="K11">
        <f>IF(AND($K$8,NOT($K$9)),"1; ","")</f>
        <v/>
      </c>
      <c r="L11" t="inlineStr">
        <is>
          <t>format_out08_balance_supply</t>
        </is>
      </c>
      <c r="M11">
        <f>IFERROR(OR(LOWER(TRIM(SUBSTITUTE(SUBSTITUTE(E17," "," ")," "," ")))="",LOWER(TRIM(SUBSTITUTE(SUBSTITUTE(E17," "," ")," "," ")))="да",LOWER(TRIM(SUBSTITUTE(SUBSTITUTE(E17," "," ")," "," ")))="нет"),FALSE)</f>
        <v/>
      </c>
    </row>
    <row r="12" ht="26" customHeight="1">
      <c r="A12" s="3" t="inlineStr">
        <is>
          <t>3</t>
        </is>
      </c>
      <c r="B12" s="30" t="n"/>
      <c r="C12" s="30" t="n"/>
      <c r="D12" s="30" t="n"/>
      <c r="E12" s="31" t="n"/>
      <c r="F12" s="31" t="n"/>
      <c r="G12" s="31" t="n"/>
      <c r="J12" t="inlineStr">
        <is>
          <t>format_out02_power</t>
        </is>
      </c>
      <c r="K12">
        <f>OR(NOT(IFERROR(LEN(LOWER(TRIM(SUBSTITUTE(SUBSTITUTE(B11," "," ")," "," "))))&gt;0,TRUE)),ISNUMBER(B11))</f>
        <v/>
      </c>
      <c r="L12" t="inlineStr">
        <is>
          <t>format_out08_balance_return</t>
        </is>
      </c>
      <c r="M12">
        <f>IFERROR(OR(LOWER(TRIM(SUBSTITUTE(SUBSTITUTE(F17," "," ")," "," ")))="",LOWER(TRIM(SUBSTITUTE(SUBSTITUTE(F17," "," ")," "," ")))="да",LOWER(TRIM(SUBSTITUTE(SUBSTITUTE(F17," "," ")," "," ")))="нет"),FALSE)</f>
        <v/>
      </c>
    </row>
    <row r="13" ht="26" customHeight="1">
      <c r="A13" s="3" t="inlineStr">
        <is>
          <t>4</t>
        </is>
      </c>
      <c r="B13" s="30" t="n"/>
      <c r="C13" s="30" t="n"/>
      <c r="D13" s="30" t="n"/>
      <c r="E13" s="31" t="n"/>
      <c r="F13" s="31" t="n"/>
      <c r="G13" s="31" t="n"/>
      <c r="J13" t="inlineStr">
        <is>
          <t>format_out02_flow</t>
        </is>
      </c>
      <c r="K13">
        <f>OR(NOT(IFERROR(LEN(LOWER(TRIM(SUBSTITUTE(SUBSTITUTE(C11," "," ")," "," "))))&gt;0,TRUE)),ISNUMBER(C11))</f>
        <v/>
      </c>
      <c r="L13" t="inlineStr">
        <is>
          <t>format_out08_meter</t>
        </is>
      </c>
      <c r="M13">
        <f>IFERROR(OR(LOWER(TRIM(SUBSTITUTE(SUBSTITUTE(G17," "," ")," "," ")))="",LOWER(TRIM(SUBSTITUTE(SUBSTITUTE(G17," "," ")," "," ")))="да",LOWER(TRIM(SUBSTITUTE(SUBSTITUTE(G17," "," ")," "," ")))="нет"),FALSE)</f>
        <v/>
      </c>
    </row>
    <row r="14" ht="26" customHeight="1">
      <c r="A14" s="3" t="inlineStr">
        <is>
          <t>5</t>
        </is>
      </c>
      <c r="B14" s="30" t="n"/>
      <c r="C14" s="30" t="n"/>
      <c r="D14" s="30" t="n"/>
      <c r="E14" s="31" t="n"/>
      <c r="F14" s="31" t="n"/>
      <c r="G14" s="31" t="n"/>
      <c r="J14" t="inlineStr">
        <is>
          <t>format_out02_diameter</t>
        </is>
      </c>
      <c r="K14">
        <f>OR(NOT(IFERROR(LEN(LOWER(TRIM(SUBSTITUTE(SUBSTITUTE(D11," "," ")," "," "))))&gt;0,TRUE)),ISNUMBER(D11))</f>
        <v/>
      </c>
      <c r="L14" t="inlineStr">
        <is>
          <t>out08_active</t>
        </is>
      </c>
      <c r="M14">
        <f>OR(IFERROR(LEN(LOWER(TRIM(SUBSTITUTE(SUBSTITUTE(B17," "," ")," "," "))))&gt;0,TRUE),IFERROR(LEN(LOWER(TRIM(SUBSTITUTE(SUBSTITUTE(C17," "," ")," "," "))))&gt;0,TRUE),IFERROR(LEN(LOWER(TRIM(SUBSTITUTE(SUBSTITUTE(D17," "," ")," "," "))))&gt;0,TRUE),IFERROR(LEN(LOWER(TRIM(SUBSTITUTE(SUBSTITUTE(E17," "," ")," "," "))))&gt;0,TRUE),IFERROR(LEN(LOWER(TRIM(SUBSTITUTE(SUBSTITUTE(F17," "," ")," "," "))))&gt;0,TRUE),IFERROR(LEN(LOWER(TRIM(SUBSTITUTE(SUBSTITUTE(G17," "," ")," "," "))))&gt;0,TRUE))</f>
        <v/>
      </c>
    </row>
    <row r="15" ht="26" customHeight="1">
      <c r="A15" s="3" t="inlineStr">
        <is>
          <t>6</t>
        </is>
      </c>
      <c r="B15" s="30" t="n"/>
      <c r="C15" s="30" t="n"/>
      <c r="D15" s="30" t="n"/>
      <c r="E15" s="31" t="n"/>
      <c r="F15" s="31" t="n"/>
      <c r="G15" s="31" t="n"/>
      <c r="J15" t="inlineStr">
        <is>
          <t>format_out02_balance_supply</t>
        </is>
      </c>
      <c r="K15">
        <f>IFERROR(OR(LOWER(TRIM(SUBSTITUTE(SUBSTITUTE(E11," "," ")," "," ")))="",LOWER(TRIM(SUBSTITUTE(SUBSTITUTE(E11," "," ")," "," ")))="да",LOWER(TRIM(SUBSTITUTE(SUBSTITUTE(E11," "," ")," "," ")))="нет"),FALSE)</f>
        <v/>
      </c>
      <c r="L15" t="inlineStr">
        <is>
          <t>out08_params</t>
        </is>
      </c>
      <c r="M15">
        <f>OR(ISNUMBER(B17),ISNUMBER(C17),ISNUMBER(D17))</f>
        <v/>
      </c>
    </row>
    <row r="16" ht="26" customHeight="1">
      <c r="A16" s="3" t="inlineStr">
        <is>
          <t>7</t>
        </is>
      </c>
      <c r="B16" s="30" t="n"/>
      <c r="C16" s="30" t="n"/>
      <c r="D16" s="30" t="n"/>
      <c r="E16" s="31" t="n"/>
      <c r="F16" s="31" t="n"/>
      <c r="G16" s="31" t="n"/>
      <c r="J16" t="inlineStr">
        <is>
          <t>format_out02_balance_return</t>
        </is>
      </c>
      <c r="K16">
        <f>IFERROR(OR(LOWER(TRIM(SUBSTITUTE(SUBSTITUTE(F11," "," ")," "," ")))="",LOWER(TRIM(SUBSTITUTE(SUBSTITUTE(F11," "," ")," "," ")))="да",LOWER(TRIM(SUBSTITUTE(SUBSTITUTE(F11," "," ")," "," ")))="нет"),FALSE)</f>
        <v/>
      </c>
      <c r="L16" t="inlineStr">
        <is>
          <t>out08_ok</t>
        </is>
      </c>
      <c r="M16">
        <f>OR(NOT($M$14),$M$15)</f>
        <v/>
      </c>
    </row>
    <row r="17" ht="26" customHeight="1">
      <c r="A17" s="3" t="inlineStr">
        <is>
          <t>8</t>
        </is>
      </c>
      <c r="B17" s="30" t="n"/>
      <c r="C17" s="30" t="n"/>
      <c r="D17" s="30" t="n"/>
      <c r="E17" s="31" t="n"/>
      <c r="F17" s="31" t="n"/>
      <c r="G17" s="31" t="n"/>
      <c r="J17" t="inlineStr">
        <is>
          <t>format_out02_meter</t>
        </is>
      </c>
      <c r="K17">
        <f>IFERROR(OR(LOWER(TRIM(SUBSTITUTE(SUBSTITUTE(G11," "," ")," "," ")))="",LOWER(TRIM(SUBSTITUTE(SUBSTITUTE(G11," "," ")," "," ")))="да",LOWER(TRIM(SUBSTITUTE(SUBSTITUTE(G11," "," ")," "," ")))="нет"),FALSE)</f>
        <v/>
      </c>
      <c r="L17" t="inlineStr">
        <is>
          <t>out08_missing</t>
        </is>
      </c>
      <c r="M17">
        <f>IF(AND($M$14,NOT($M$15)),"8; ","")</f>
        <v/>
      </c>
    </row>
    <row r="18" ht="26" customHeight="1">
      <c r="A18" s="3" t="inlineStr">
        <is>
          <t>9</t>
        </is>
      </c>
      <c r="B18" s="30" t="n"/>
      <c r="C18" s="30" t="n"/>
      <c r="D18" s="30" t="n"/>
      <c r="E18" s="31" t="n"/>
      <c r="F18" s="31" t="n"/>
      <c r="G18" s="31" t="n"/>
      <c r="J18" t="inlineStr">
        <is>
          <t>out02_active</t>
        </is>
      </c>
      <c r="K18">
        <f>OR(IFERROR(LEN(LOWER(TRIM(SUBSTITUTE(SUBSTITUTE(B11," "," ")," "," "))))&gt;0,TRUE),IFERROR(LEN(LOWER(TRIM(SUBSTITUTE(SUBSTITUTE(C11," "," ")," "," "))))&gt;0,TRUE),IFERROR(LEN(LOWER(TRIM(SUBSTITUTE(SUBSTITUTE(D11," "," ")," "," "))))&gt;0,TRUE),IFERROR(LEN(LOWER(TRIM(SUBSTITUTE(SUBSTITUTE(E11," "," ")," "," "))))&gt;0,TRUE),IFERROR(LEN(LOWER(TRIM(SUBSTITUTE(SUBSTITUTE(F11," "," ")," "," "))))&gt;0,TRUE),IFERROR(LEN(LOWER(TRIM(SUBSTITUTE(SUBSTITUTE(G11," "," ")," "," "))))&gt;0,TRUE))</f>
        <v/>
      </c>
      <c r="L18" t="inlineStr">
        <is>
          <t>format_out09_power</t>
        </is>
      </c>
      <c r="M18">
        <f>OR(NOT(IFERROR(LEN(LOWER(TRIM(SUBSTITUTE(SUBSTITUTE(B18," "," ")," "," "))))&gt;0,TRUE)),ISNUMBER(B18))</f>
        <v/>
      </c>
    </row>
    <row r="19" ht="26" customHeight="1">
      <c r="A19" s="3" t="inlineStr">
        <is>
          <t>10</t>
        </is>
      </c>
      <c r="B19" s="30" t="n"/>
      <c r="C19" s="30" t="n"/>
      <c r="D19" s="30" t="n"/>
      <c r="E19" s="31" t="n"/>
      <c r="F19" s="31" t="n"/>
      <c r="G19" s="31" t="n"/>
      <c r="J19" t="inlineStr">
        <is>
          <t>out02_params</t>
        </is>
      </c>
      <c r="K19">
        <f>OR(ISNUMBER(B11),ISNUMBER(C11),ISNUMBER(D11))</f>
        <v/>
      </c>
      <c r="L19" t="inlineStr">
        <is>
          <t>format_out09_flow</t>
        </is>
      </c>
      <c r="M19">
        <f>OR(NOT(IFERROR(LEN(LOWER(TRIM(SUBSTITUTE(SUBSTITUTE(C18," "," ")," "," "))))&gt;0,TRUE)),ISNUMBER(C18))</f>
        <v/>
      </c>
    </row>
    <row r="20" ht="26" customHeight="1">
      <c r="A20" s="3" t="inlineStr">
        <is>
          <t>11</t>
        </is>
      </c>
      <c r="B20" s="30" t="n"/>
      <c r="C20" s="30" t="n"/>
      <c r="D20" s="30" t="n"/>
      <c r="E20" s="31" t="n"/>
      <c r="F20" s="31" t="n"/>
      <c r="G20" s="31" t="n"/>
      <c r="J20" t="inlineStr">
        <is>
          <t>out02_ok</t>
        </is>
      </c>
      <c r="K20">
        <f>OR(NOT($K$18),$K$19)</f>
        <v/>
      </c>
      <c r="L20" t="inlineStr">
        <is>
          <t>format_out09_diameter</t>
        </is>
      </c>
      <c r="M20">
        <f>OR(NOT(IFERROR(LEN(LOWER(TRIM(SUBSTITUTE(SUBSTITUTE(D18," "," ")," "," "))))&gt;0,TRUE)),ISNUMBER(D18))</f>
        <v/>
      </c>
    </row>
    <row r="21" ht="26" customHeight="1">
      <c r="A21" s="3" t="inlineStr">
        <is>
          <t>12</t>
        </is>
      </c>
      <c r="B21" s="30" t="n"/>
      <c r="C21" s="30" t="n"/>
      <c r="D21" s="30" t="n"/>
      <c r="E21" s="31" t="n"/>
      <c r="F21" s="31" t="n"/>
      <c r="G21" s="31" t="n"/>
      <c r="J21" t="inlineStr">
        <is>
          <t>out02_missing</t>
        </is>
      </c>
      <c r="K21">
        <f>IF(AND($K$18,NOT($K$19)),"2; ","")</f>
        <v/>
      </c>
      <c r="L21" t="inlineStr">
        <is>
          <t>format_out09_balance_supply</t>
        </is>
      </c>
      <c r="M21">
        <f>IFERROR(OR(LOWER(TRIM(SUBSTITUTE(SUBSTITUTE(E18," "," ")," "," ")))="",LOWER(TRIM(SUBSTITUTE(SUBSTITUTE(E18," "," ")," "," ")))="да",LOWER(TRIM(SUBSTITUTE(SUBSTITUTE(E18," "," ")," "," ")))="нет"),FALSE)</f>
        <v/>
      </c>
    </row>
    <row r="22" ht="20" customHeight="1">
      <c r="A22" s="5" t="inlineStr">
        <is>
          <t>Дополнительные требования</t>
        </is>
      </c>
      <c r="B22" s="6" t="n"/>
      <c r="C22" s="6" t="n"/>
      <c r="D22" s="6" t="n"/>
      <c r="E22" s="6" t="n"/>
      <c r="F22" s="6" t="n"/>
      <c r="G22" s="6" t="n"/>
      <c r="J22" t="inlineStr">
        <is>
          <t>format_out03_power</t>
        </is>
      </c>
      <c r="K22">
        <f>OR(NOT(IFERROR(LEN(LOWER(TRIM(SUBSTITUTE(SUBSTITUTE(B12," "," ")," "," "))))&gt;0,TRUE)),ISNUMBER(B12))</f>
        <v/>
      </c>
      <c r="L22" t="inlineStr">
        <is>
          <t>format_out09_balance_return</t>
        </is>
      </c>
      <c r="M22">
        <f>IFERROR(OR(LOWER(TRIM(SUBSTITUTE(SUBSTITUTE(F18," "," ")," "," ")))="",LOWER(TRIM(SUBSTITUTE(SUBSTITUTE(F18," "," ")," "," ")))="да",LOWER(TRIM(SUBSTITUTE(SUBSTITUTE(F18," "," ")," "," ")))="нет"),FALSE)</f>
        <v/>
      </c>
    </row>
    <row r="23" ht="24" customHeight="1">
      <c r="A23" s="18" t="n"/>
      <c r="B23" s="19" t="n"/>
      <c r="C23" s="19" t="n"/>
      <c r="D23" s="19" t="n"/>
      <c r="E23" s="19" t="n"/>
      <c r="F23" s="19" t="n"/>
      <c r="G23" s="20" t="n"/>
      <c r="J23" t="inlineStr">
        <is>
          <t>format_out03_flow</t>
        </is>
      </c>
      <c r="K23">
        <f>OR(NOT(IFERROR(LEN(LOWER(TRIM(SUBSTITUTE(SUBSTITUTE(C12," "," ")," "," "))))&gt;0,TRUE)),ISNUMBER(C12))</f>
        <v/>
      </c>
      <c r="L23" t="inlineStr">
        <is>
          <t>format_out09_meter</t>
        </is>
      </c>
      <c r="M23">
        <f>IFERROR(OR(LOWER(TRIM(SUBSTITUTE(SUBSTITUTE(G18," "," ")," "," ")))="",LOWER(TRIM(SUBSTITUTE(SUBSTITUTE(G18," "," ")," "," ")))="да",LOWER(TRIM(SUBSTITUTE(SUBSTITUTE(G18," "," ")," "," ")))="нет"),FALSE)</f>
        <v/>
      </c>
    </row>
    <row r="24" ht="24" customHeight="1">
      <c r="A24" s="21" t="n"/>
      <c r="B24" s="22" t="n"/>
      <c r="C24" s="22" t="n"/>
      <c r="D24" s="22" t="n"/>
      <c r="E24" s="22" t="n"/>
      <c r="F24" s="22" t="n"/>
      <c r="G24" s="23" t="n"/>
      <c r="J24" t="inlineStr">
        <is>
          <t>format_out03_diameter</t>
        </is>
      </c>
      <c r="K24">
        <f>OR(NOT(IFERROR(LEN(LOWER(TRIM(SUBSTITUTE(SUBSTITUTE(D12," "," ")," "," "))))&gt;0,TRUE)),ISNUMBER(D12))</f>
        <v/>
      </c>
      <c r="L24" t="inlineStr">
        <is>
          <t>out09_active</t>
        </is>
      </c>
      <c r="M24">
        <f>OR(IFERROR(LEN(LOWER(TRIM(SUBSTITUTE(SUBSTITUTE(B18," "," ")," "," "))))&gt;0,TRUE),IFERROR(LEN(LOWER(TRIM(SUBSTITUTE(SUBSTITUTE(C18," "," ")," "," "))))&gt;0,TRUE),IFERROR(LEN(LOWER(TRIM(SUBSTITUTE(SUBSTITUTE(D18," "," ")," "," "))))&gt;0,TRUE),IFERROR(LEN(LOWER(TRIM(SUBSTITUTE(SUBSTITUTE(E18," "," ")," "," "))))&gt;0,TRUE),IFERROR(LEN(LOWER(TRIM(SUBSTITUTE(SUBSTITUTE(F18," "," ")," "," "))))&gt;0,TRUE),IFERROR(LEN(LOWER(TRIM(SUBSTITUTE(SUBSTITUTE(G18," "," ")," "," "))))&gt;0,TRUE))</f>
        <v/>
      </c>
    </row>
    <row r="25" ht="28" customHeight="1">
      <c r="A25" s="28">
        <f>IF(OR(NOT($K$1),$M$60),"",IF($M$58=0,"ВНИМАНИЕ: заполните хотя бы один выход включённого коллектора.",IF(LEN($M$59)&gt;0,"ВНИМАНИЕ: выходы "&amp;$M$59&amp;"укажите мощность, расход или Ду.","ВНИМАНИЕ: проверьте отмеченные числа и ответы Да / Нет.")))</f>
        <v/>
      </c>
      <c r="J25" t="inlineStr">
        <is>
          <t>format_out03_balance_supply</t>
        </is>
      </c>
      <c r="K25">
        <f>IFERROR(OR(LOWER(TRIM(SUBSTITUTE(SUBSTITUTE(E12," "," ")," "," ")))="",LOWER(TRIM(SUBSTITUTE(SUBSTITUTE(E12," "," ")," "," ")))="да",LOWER(TRIM(SUBSTITUTE(SUBSTITUTE(E12," "," ")," "," ")))="нет"),FALSE)</f>
        <v/>
      </c>
      <c r="L25" t="inlineStr">
        <is>
          <t>out09_params</t>
        </is>
      </c>
      <c r="M25">
        <f>OR(ISNUMBER(B18),ISNUMBER(C18),ISNUMBER(D18))</f>
        <v/>
      </c>
    </row>
    <row r="26">
      <c r="J26" t="inlineStr">
        <is>
          <t>format_out03_balance_return</t>
        </is>
      </c>
      <c r="K26">
        <f>IFERROR(OR(LOWER(TRIM(SUBSTITUTE(SUBSTITUTE(F12," "," ")," "," ")))="",LOWER(TRIM(SUBSTITUTE(SUBSTITUTE(F12," "," ")," "," ")))="да",LOWER(TRIM(SUBSTITUTE(SUBSTITUTE(F12," "," ")," "," ")))="нет"),FALSE)</f>
        <v/>
      </c>
      <c r="L26" t="inlineStr">
        <is>
          <t>out09_ok</t>
        </is>
      </c>
      <c r="M26">
        <f>OR(NOT($M$24),$M$25)</f>
        <v/>
      </c>
    </row>
    <row r="27">
      <c r="J27" t="inlineStr">
        <is>
          <t>format_out03_meter</t>
        </is>
      </c>
      <c r="K27">
        <f>IFERROR(OR(LOWER(TRIM(SUBSTITUTE(SUBSTITUTE(G12," "," ")," "," ")))="",LOWER(TRIM(SUBSTITUTE(SUBSTITUTE(G12," "," ")," "," ")))="да",LOWER(TRIM(SUBSTITUTE(SUBSTITUTE(G12," "," ")," "," ")))="нет"),FALSE)</f>
        <v/>
      </c>
      <c r="L27" t="inlineStr">
        <is>
          <t>out09_missing</t>
        </is>
      </c>
      <c r="M27">
        <f>IF(AND($M$24,NOT($M$25)),"9; ","")</f>
        <v/>
      </c>
    </row>
    <row r="28">
      <c r="J28" t="inlineStr">
        <is>
          <t>out03_active</t>
        </is>
      </c>
      <c r="K28">
        <f>OR(IFERROR(LEN(LOWER(TRIM(SUBSTITUTE(SUBSTITUTE(B12," "," ")," "," "))))&gt;0,TRUE),IFERROR(LEN(LOWER(TRIM(SUBSTITUTE(SUBSTITUTE(C12," "," ")," "," "))))&gt;0,TRUE),IFERROR(LEN(LOWER(TRIM(SUBSTITUTE(SUBSTITUTE(D12," "," ")," "," "))))&gt;0,TRUE),IFERROR(LEN(LOWER(TRIM(SUBSTITUTE(SUBSTITUTE(E12," "," ")," "," "))))&gt;0,TRUE),IFERROR(LEN(LOWER(TRIM(SUBSTITUTE(SUBSTITUTE(F12," "," ")," "," "))))&gt;0,TRUE),IFERROR(LEN(LOWER(TRIM(SUBSTITUTE(SUBSTITUTE(G12," "," ")," "," "))))&gt;0,TRUE))</f>
        <v/>
      </c>
      <c r="L28" t="inlineStr">
        <is>
          <t>format_out10_power</t>
        </is>
      </c>
      <c r="M28">
        <f>OR(NOT(IFERROR(LEN(LOWER(TRIM(SUBSTITUTE(SUBSTITUTE(B19," "," ")," "," "))))&gt;0,TRUE)),ISNUMBER(B19))</f>
        <v/>
      </c>
    </row>
    <row r="29">
      <c r="J29" t="inlineStr">
        <is>
          <t>out03_params</t>
        </is>
      </c>
      <c r="K29">
        <f>OR(ISNUMBER(B12),ISNUMBER(C12),ISNUMBER(D12))</f>
        <v/>
      </c>
      <c r="L29" t="inlineStr">
        <is>
          <t>format_out10_flow</t>
        </is>
      </c>
      <c r="M29">
        <f>OR(NOT(IFERROR(LEN(LOWER(TRIM(SUBSTITUTE(SUBSTITUTE(C19," "," ")," "," "))))&gt;0,TRUE)),ISNUMBER(C19))</f>
        <v/>
      </c>
    </row>
    <row r="30">
      <c r="J30" t="inlineStr">
        <is>
          <t>out03_ok</t>
        </is>
      </c>
      <c r="K30">
        <f>OR(NOT($K$28),$K$29)</f>
        <v/>
      </c>
      <c r="L30" t="inlineStr">
        <is>
          <t>format_out10_diameter</t>
        </is>
      </c>
      <c r="M30">
        <f>OR(NOT(IFERROR(LEN(LOWER(TRIM(SUBSTITUTE(SUBSTITUTE(D19," "," ")," "," "))))&gt;0,TRUE)),ISNUMBER(D19))</f>
        <v/>
      </c>
    </row>
    <row r="31">
      <c r="J31" t="inlineStr">
        <is>
          <t>out03_missing</t>
        </is>
      </c>
      <c r="K31">
        <f>IF(AND($K$28,NOT($K$29)),"3; ","")</f>
        <v/>
      </c>
      <c r="L31" t="inlineStr">
        <is>
          <t>format_out10_balance_supply</t>
        </is>
      </c>
      <c r="M31">
        <f>IFERROR(OR(LOWER(TRIM(SUBSTITUTE(SUBSTITUTE(E19," "," ")," "," ")))="",LOWER(TRIM(SUBSTITUTE(SUBSTITUTE(E19," "," ")," "," ")))="да",LOWER(TRIM(SUBSTITUTE(SUBSTITUTE(E19," "," ")," "," ")))="нет"),FALSE)</f>
        <v/>
      </c>
    </row>
    <row r="32">
      <c r="J32" t="inlineStr">
        <is>
          <t>format_out04_power</t>
        </is>
      </c>
      <c r="K32">
        <f>OR(NOT(IFERROR(LEN(LOWER(TRIM(SUBSTITUTE(SUBSTITUTE(B13," "," ")," "," "))))&gt;0,TRUE)),ISNUMBER(B13))</f>
        <v/>
      </c>
      <c r="L32" t="inlineStr">
        <is>
          <t>format_out10_balance_return</t>
        </is>
      </c>
      <c r="M32">
        <f>IFERROR(OR(LOWER(TRIM(SUBSTITUTE(SUBSTITUTE(F19," "," ")," "," ")))="",LOWER(TRIM(SUBSTITUTE(SUBSTITUTE(F19," "," ")," "," ")))="да",LOWER(TRIM(SUBSTITUTE(SUBSTITUTE(F19," "," ")," "," ")))="нет"),FALSE)</f>
        <v/>
      </c>
    </row>
    <row r="33">
      <c r="J33" t="inlineStr">
        <is>
          <t>format_out04_flow</t>
        </is>
      </c>
      <c r="K33">
        <f>OR(NOT(IFERROR(LEN(LOWER(TRIM(SUBSTITUTE(SUBSTITUTE(C13," "," ")," "," "))))&gt;0,TRUE)),ISNUMBER(C13))</f>
        <v/>
      </c>
      <c r="L33" t="inlineStr">
        <is>
          <t>format_out10_meter</t>
        </is>
      </c>
      <c r="M33">
        <f>IFERROR(OR(LOWER(TRIM(SUBSTITUTE(SUBSTITUTE(G19," "," ")," "," ")))="",LOWER(TRIM(SUBSTITUTE(SUBSTITUTE(G19," "," ")," "," ")))="да",LOWER(TRIM(SUBSTITUTE(SUBSTITUTE(G19," "," ")," "," ")))="нет"),FALSE)</f>
        <v/>
      </c>
    </row>
    <row r="34">
      <c r="J34" t="inlineStr">
        <is>
          <t>format_out04_diameter</t>
        </is>
      </c>
      <c r="K34">
        <f>OR(NOT(IFERROR(LEN(LOWER(TRIM(SUBSTITUTE(SUBSTITUTE(D13," "," ")," "," "))))&gt;0,TRUE)),ISNUMBER(D13))</f>
        <v/>
      </c>
      <c r="L34" t="inlineStr">
        <is>
          <t>out10_active</t>
        </is>
      </c>
      <c r="M34">
        <f>OR(IFERROR(LEN(LOWER(TRIM(SUBSTITUTE(SUBSTITUTE(B19," "," ")," "," "))))&gt;0,TRUE),IFERROR(LEN(LOWER(TRIM(SUBSTITUTE(SUBSTITUTE(C19," "," ")," "," "))))&gt;0,TRUE),IFERROR(LEN(LOWER(TRIM(SUBSTITUTE(SUBSTITUTE(D19," "," ")," "," "))))&gt;0,TRUE),IFERROR(LEN(LOWER(TRIM(SUBSTITUTE(SUBSTITUTE(E19," "," ")," "," "))))&gt;0,TRUE),IFERROR(LEN(LOWER(TRIM(SUBSTITUTE(SUBSTITUTE(F19," "," ")," "," "))))&gt;0,TRUE),IFERROR(LEN(LOWER(TRIM(SUBSTITUTE(SUBSTITUTE(G19," "," ")," "," "))))&gt;0,TRUE))</f>
        <v/>
      </c>
    </row>
    <row r="35">
      <c r="J35" t="inlineStr">
        <is>
          <t>format_out04_balance_supply</t>
        </is>
      </c>
      <c r="K35">
        <f>IFERROR(OR(LOWER(TRIM(SUBSTITUTE(SUBSTITUTE(E13," "," ")," "," ")))="",LOWER(TRIM(SUBSTITUTE(SUBSTITUTE(E13," "," ")," "," ")))="да",LOWER(TRIM(SUBSTITUTE(SUBSTITUTE(E13," "," ")," "," ")))="нет"),FALSE)</f>
        <v/>
      </c>
      <c r="L35" t="inlineStr">
        <is>
          <t>out10_params</t>
        </is>
      </c>
      <c r="M35">
        <f>OR(ISNUMBER(B19),ISNUMBER(C19),ISNUMBER(D19))</f>
        <v/>
      </c>
    </row>
    <row r="36">
      <c r="J36" t="inlineStr">
        <is>
          <t>format_out04_balance_return</t>
        </is>
      </c>
      <c r="K36">
        <f>IFERROR(OR(LOWER(TRIM(SUBSTITUTE(SUBSTITUTE(F13," "," ")," "," ")))="",LOWER(TRIM(SUBSTITUTE(SUBSTITUTE(F13," "," ")," "," ")))="да",LOWER(TRIM(SUBSTITUTE(SUBSTITUTE(F13," "," ")," "," ")))="нет"),FALSE)</f>
        <v/>
      </c>
      <c r="L36" t="inlineStr">
        <is>
          <t>out10_ok</t>
        </is>
      </c>
      <c r="M36">
        <f>OR(NOT($M$34),$M$35)</f>
        <v/>
      </c>
    </row>
    <row r="37">
      <c r="J37" t="inlineStr">
        <is>
          <t>format_out04_meter</t>
        </is>
      </c>
      <c r="K37">
        <f>IFERROR(OR(LOWER(TRIM(SUBSTITUTE(SUBSTITUTE(G13," "," ")," "," ")))="",LOWER(TRIM(SUBSTITUTE(SUBSTITUTE(G13," "," ")," "," ")))="да",LOWER(TRIM(SUBSTITUTE(SUBSTITUTE(G13," "," ")," "," ")))="нет"),FALSE)</f>
        <v/>
      </c>
      <c r="L37" t="inlineStr">
        <is>
          <t>out10_missing</t>
        </is>
      </c>
      <c r="M37">
        <f>IF(AND($M$34,NOT($M$35)),"10; ","")</f>
        <v/>
      </c>
    </row>
    <row r="38">
      <c r="J38" t="inlineStr">
        <is>
          <t>out04_active</t>
        </is>
      </c>
      <c r="K38">
        <f>OR(IFERROR(LEN(LOWER(TRIM(SUBSTITUTE(SUBSTITUTE(B13," "," ")," "," "))))&gt;0,TRUE),IFERROR(LEN(LOWER(TRIM(SUBSTITUTE(SUBSTITUTE(C13," "," ")," "," "))))&gt;0,TRUE),IFERROR(LEN(LOWER(TRIM(SUBSTITUTE(SUBSTITUTE(D13," "," ")," "," "))))&gt;0,TRUE),IFERROR(LEN(LOWER(TRIM(SUBSTITUTE(SUBSTITUTE(E13," "," ")," "," "))))&gt;0,TRUE),IFERROR(LEN(LOWER(TRIM(SUBSTITUTE(SUBSTITUTE(F13," "," ")," "," "))))&gt;0,TRUE),IFERROR(LEN(LOWER(TRIM(SUBSTITUTE(SUBSTITUTE(G13," "," ")," "," "))))&gt;0,TRUE))</f>
        <v/>
      </c>
      <c r="L38" t="inlineStr">
        <is>
          <t>format_out11_power</t>
        </is>
      </c>
      <c r="M38">
        <f>OR(NOT(IFERROR(LEN(LOWER(TRIM(SUBSTITUTE(SUBSTITUTE(B20," "," ")," "," "))))&gt;0,TRUE)),ISNUMBER(B20))</f>
        <v/>
      </c>
    </row>
    <row r="39">
      <c r="J39" t="inlineStr">
        <is>
          <t>out04_params</t>
        </is>
      </c>
      <c r="K39">
        <f>OR(ISNUMBER(B13),ISNUMBER(C13),ISNUMBER(D13))</f>
        <v/>
      </c>
      <c r="L39" t="inlineStr">
        <is>
          <t>format_out11_flow</t>
        </is>
      </c>
      <c r="M39">
        <f>OR(NOT(IFERROR(LEN(LOWER(TRIM(SUBSTITUTE(SUBSTITUTE(C20," "," ")," "," "))))&gt;0,TRUE)),ISNUMBER(C20))</f>
        <v/>
      </c>
    </row>
    <row r="40">
      <c r="J40" t="inlineStr">
        <is>
          <t>out04_ok</t>
        </is>
      </c>
      <c r="K40">
        <f>OR(NOT($K$38),$K$39)</f>
        <v/>
      </c>
      <c r="L40" t="inlineStr">
        <is>
          <t>format_out11_diameter</t>
        </is>
      </c>
      <c r="M40">
        <f>OR(NOT(IFERROR(LEN(LOWER(TRIM(SUBSTITUTE(SUBSTITUTE(D20," "," ")," "," "))))&gt;0,TRUE)),ISNUMBER(D20))</f>
        <v/>
      </c>
    </row>
    <row r="41">
      <c r="J41" t="inlineStr">
        <is>
          <t>out04_missing</t>
        </is>
      </c>
      <c r="K41">
        <f>IF(AND($K$38,NOT($K$39)),"4; ","")</f>
        <v/>
      </c>
      <c r="L41" t="inlineStr">
        <is>
          <t>format_out11_balance_supply</t>
        </is>
      </c>
      <c r="M41">
        <f>IFERROR(OR(LOWER(TRIM(SUBSTITUTE(SUBSTITUTE(E20," "," ")," "," ")))="",LOWER(TRIM(SUBSTITUTE(SUBSTITUTE(E20," "," ")," "," ")))="да",LOWER(TRIM(SUBSTITUTE(SUBSTITUTE(E20," "," ")," "," ")))="нет"),FALSE)</f>
        <v/>
      </c>
    </row>
    <row r="42">
      <c r="J42" t="inlineStr">
        <is>
          <t>format_out05_power</t>
        </is>
      </c>
      <c r="K42">
        <f>OR(NOT(IFERROR(LEN(LOWER(TRIM(SUBSTITUTE(SUBSTITUTE(B14," "," ")," "," "))))&gt;0,TRUE)),ISNUMBER(B14))</f>
        <v/>
      </c>
      <c r="L42" t="inlineStr">
        <is>
          <t>format_out11_balance_return</t>
        </is>
      </c>
      <c r="M42">
        <f>IFERROR(OR(LOWER(TRIM(SUBSTITUTE(SUBSTITUTE(F20," "," ")," "," ")))="",LOWER(TRIM(SUBSTITUTE(SUBSTITUTE(F20," "," ")," "," ")))="да",LOWER(TRIM(SUBSTITUTE(SUBSTITUTE(F20," "," ")," "," ")))="нет"),FALSE)</f>
        <v/>
      </c>
    </row>
    <row r="43">
      <c r="J43" t="inlineStr">
        <is>
          <t>format_out05_flow</t>
        </is>
      </c>
      <c r="K43">
        <f>OR(NOT(IFERROR(LEN(LOWER(TRIM(SUBSTITUTE(SUBSTITUTE(C14," "," ")," "," "))))&gt;0,TRUE)),ISNUMBER(C14))</f>
        <v/>
      </c>
      <c r="L43" t="inlineStr">
        <is>
          <t>format_out11_meter</t>
        </is>
      </c>
      <c r="M43">
        <f>IFERROR(OR(LOWER(TRIM(SUBSTITUTE(SUBSTITUTE(G20," "," ")," "," ")))="",LOWER(TRIM(SUBSTITUTE(SUBSTITUTE(G20," "," ")," "," ")))="да",LOWER(TRIM(SUBSTITUTE(SUBSTITUTE(G20," "," ")," "," ")))="нет"),FALSE)</f>
        <v/>
      </c>
    </row>
    <row r="44">
      <c r="J44" t="inlineStr">
        <is>
          <t>format_out05_diameter</t>
        </is>
      </c>
      <c r="K44">
        <f>OR(NOT(IFERROR(LEN(LOWER(TRIM(SUBSTITUTE(SUBSTITUTE(D14," "," ")," "," "))))&gt;0,TRUE)),ISNUMBER(D14))</f>
        <v/>
      </c>
      <c r="L44" t="inlineStr">
        <is>
          <t>out11_active</t>
        </is>
      </c>
      <c r="M44">
        <f>OR(IFERROR(LEN(LOWER(TRIM(SUBSTITUTE(SUBSTITUTE(B20," "," ")," "," "))))&gt;0,TRUE),IFERROR(LEN(LOWER(TRIM(SUBSTITUTE(SUBSTITUTE(C20," "," ")," "," "))))&gt;0,TRUE),IFERROR(LEN(LOWER(TRIM(SUBSTITUTE(SUBSTITUTE(D20," "," ")," "," "))))&gt;0,TRUE),IFERROR(LEN(LOWER(TRIM(SUBSTITUTE(SUBSTITUTE(E20," "," ")," "," "))))&gt;0,TRUE),IFERROR(LEN(LOWER(TRIM(SUBSTITUTE(SUBSTITUTE(F20," "," ")," "," "))))&gt;0,TRUE),IFERROR(LEN(LOWER(TRIM(SUBSTITUTE(SUBSTITUTE(G20," "," ")," "," "))))&gt;0,TRUE))</f>
        <v/>
      </c>
    </row>
    <row r="45">
      <c r="J45" t="inlineStr">
        <is>
          <t>format_out05_balance_supply</t>
        </is>
      </c>
      <c r="K45">
        <f>IFERROR(OR(LOWER(TRIM(SUBSTITUTE(SUBSTITUTE(E14," "," ")," "," ")))="",LOWER(TRIM(SUBSTITUTE(SUBSTITUTE(E14," "," ")," "," ")))="да",LOWER(TRIM(SUBSTITUTE(SUBSTITUTE(E14," "," ")," "," ")))="нет"),FALSE)</f>
        <v/>
      </c>
      <c r="L45" t="inlineStr">
        <is>
          <t>out11_params</t>
        </is>
      </c>
      <c r="M45">
        <f>OR(ISNUMBER(B20),ISNUMBER(C20),ISNUMBER(D20))</f>
        <v/>
      </c>
    </row>
    <row r="46">
      <c r="J46" t="inlineStr">
        <is>
          <t>format_out05_balance_return</t>
        </is>
      </c>
      <c r="K46">
        <f>IFERROR(OR(LOWER(TRIM(SUBSTITUTE(SUBSTITUTE(F14," "," ")," "," ")))="",LOWER(TRIM(SUBSTITUTE(SUBSTITUTE(F14," "," ")," "," ")))="да",LOWER(TRIM(SUBSTITUTE(SUBSTITUTE(F14," "," ")," "," ")))="нет"),FALSE)</f>
        <v/>
      </c>
      <c r="L46" t="inlineStr">
        <is>
          <t>out11_ok</t>
        </is>
      </c>
      <c r="M46">
        <f>OR(NOT($M$44),$M$45)</f>
        <v/>
      </c>
    </row>
    <row r="47">
      <c r="J47" t="inlineStr">
        <is>
          <t>format_out05_meter</t>
        </is>
      </c>
      <c r="K47">
        <f>IFERROR(OR(LOWER(TRIM(SUBSTITUTE(SUBSTITUTE(G14," "," ")," "," ")))="",LOWER(TRIM(SUBSTITUTE(SUBSTITUTE(G14," "," ")," "," ")))="да",LOWER(TRIM(SUBSTITUTE(SUBSTITUTE(G14," "," ")," "," ")))="нет"),FALSE)</f>
        <v/>
      </c>
      <c r="L47" t="inlineStr">
        <is>
          <t>out11_missing</t>
        </is>
      </c>
      <c r="M47">
        <f>IF(AND($M$44,NOT($M$45)),"11; ","")</f>
        <v/>
      </c>
    </row>
    <row r="48">
      <c r="J48" t="inlineStr">
        <is>
          <t>out05_active</t>
        </is>
      </c>
      <c r="K48">
        <f>OR(IFERROR(LEN(LOWER(TRIM(SUBSTITUTE(SUBSTITUTE(B14," "," ")," "," "))))&gt;0,TRUE),IFERROR(LEN(LOWER(TRIM(SUBSTITUTE(SUBSTITUTE(C14," "," ")," "," "))))&gt;0,TRUE),IFERROR(LEN(LOWER(TRIM(SUBSTITUTE(SUBSTITUTE(D14," "," ")," "," "))))&gt;0,TRUE),IFERROR(LEN(LOWER(TRIM(SUBSTITUTE(SUBSTITUTE(E14," "," ")," "," "))))&gt;0,TRUE),IFERROR(LEN(LOWER(TRIM(SUBSTITUTE(SUBSTITUTE(F14," "," ")," "," "))))&gt;0,TRUE),IFERROR(LEN(LOWER(TRIM(SUBSTITUTE(SUBSTITUTE(G14," "," ")," "," "))))&gt;0,TRUE))</f>
        <v/>
      </c>
      <c r="L48" t="inlineStr">
        <is>
          <t>format_out12_power</t>
        </is>
      </c>
      <c r="M48">
        <f>OR(NOT(IFERROR(LEN(LOWER(TRIM(SUBSTITUTE(SUBSTITUTE(B21," "," ")," "," "))))&gt;0,TRUE)),ISNUMBER(B21))</f>
        <v/>
      </c>
    </row>
    <row r="49">
      <c r="J49" t="inlineStr">
        <is>
          <t>out05_params</t>
        </is>
      </c>
      <c r="K49">
        <f>OR(ISNUMBER(B14),ISNUMBER(C14),ISNUMBER(D14))</f>
        <v/>
      </c>
      <c r="L49" t="inlineStr">
        <is>
          <t>format_out12_flow</t>
        </is>
      </c>
      <c r="M49">
        <f>OR(NOT(IFERROR(LEN(LOWER(TRIM(SUBSTITUTE(SUBSTITUTE(C21," "," ")," "," "))))&gt;0,TRUE)),ISNUMBER(C21))</f>
        <v/>
      </c>
    </row>
    <row r="50">
      <c r="J50" t="inlineStr">
        <is>
          <t>out05_ok</t>
        </is>
      </c>
      <c r="K50">
        <f>OR(NOT($K$48),$K$49)</f>
        <v/>
      </c>
      <c r="L50" t="inlineStr">
        <is>
          <t>format_out12_diameter</t>
        </is>
      </c>
      <c r="M50">
        <f>OR(NOT(IFERROR(LEN(LOWER(TRIM(SUBSTITUTE(SUBSTITUTE(D21," "," ")," "," "))))&gt;0,TRUE)),ISNUMBER(D21))</f>
        <v/>
      </c>
    </row>
    <row r="51">
      <c r="J51" t="inlineStr">
        <is>
          <t>out05_missing</t>
        </is>
      </c>
      <c r="K51">
        <f>IF(AND($K$48,NOT($K$49)),"5; ","")</f>
        <v/>
      </c>
      <c r="L51" t="inlineStr">
        <is>
          <t>format_out12_balance_supply</t>
        </is>
      </c>
      <c r="M51">
        <f>IFERROR(OR(LOWER(TRIM(SUBSTITUTE(SUBSTITUTE(E21," "," ")," "," ")))="",LOWER(TRIM(SUBSTITUTE(SUBSTITUTE(E21," "," ")," "," ")))="да",LOWER(TRIM(SUBSTITUTE(SUBSTITUTE(E21," "," ")," "," ")))="нет"),FALSE)</f>
        <v/>
      </c>
    </row>
    <row r="52">
      <c r="J52" t="inlineStr">
        <is>
          <t>format_out06_power</t>
        </is>
      </c>
      <c r="K52">
        <f>OR(NOT(IFERROR(LEN(LOWER(TRIM(SUBSTITUTE(SUBSTITUTE(B15," "," ")," "," "))))&gt;0,TRUE)),ISNUMBER(B15))</f>
        <v/>
      </c>
      <c r="L52" t="inlineStr">
        <is>
          <t>format_out12_balance_return</t>
        </is>
      </c>
      <c r="M52">
        <f>IFERROR(OR(LOWER(TRIM(SUBSTITUTE(SUBSTITUTE(F21," "," ")," "," ")))="",LOWER(TRIM(SUBSTITUTE(SUBSTITUTE(F21," "," ")," "," ")))="да",LOWER(TRIM(SUBSTITUTE(SUBSTITUTE(F21," "," ")," "," ")))="нет"),FALSE)</f>
        <v/>
      </c>
    </row>
    <row r="53">
      <c r="J53" t="inlineStr">
        <is>
          <t>format_out06_flow</t>
        </is>
      </c>
      <c r="K53">
        <f>OR(NOT(IFERROR(LEN(LOWER(TRIM(SUBSTITUTE(SUBSTITUTE(C15," "," ")," "," "))))&gt;0,TRUE)),ISNUMBER(C15))</f>
        <v/>
      </c>
      <c r="L53" t="inlineStr">
        <is>
          <t>format_out12_meter</t>
        </is>
      </c>
      <c r="M53">
        <f>IFERROR(OR(LOWER(TRIM(SUBSTITUTE(SUBSTITUTE(G21," "," ")," "," ")))="",LOWER(TRIM(SUBSTITUTE(SUBSTITUTE(G21," "," ")," "," ")))="да",LOWER(TRIM(SUBSTITUTE(SUBSTITUTE(G21," "," ")," "," ")))="нет"),FALSE)</f>
        <v/>
      </c>
    </row>
    <row r="54">
      <c r="J54" t="inlineStr">
        <is>
          <t>format_out06_diameter</t>
        </is>
      </c>
      <c r="K54">
        <f>OR(NOT(IFERROR(LEN(LOWER(TRIM(SUBSTITUTE(SUBSTITUTE(D15," "," ")," "," "))))&gt;0,TRUE)),ISNUMBER(D15))</f>
        <v/>
      </c>
      <c r="L54" t="inlineStr">
        <is>
          <t>out12_active</t>
        </is>
      </c>
      <c r="M54">
        <f>OR(IFERROR(LEN(LOWER(TRIM(SUBSTITUTE(SUBSTITUTE(B21," "," ")," "," "))))&gt;0,TRUE),IFERROR(LEN(LOWER(TRIM(SUBSTITUTE(SUBSTITUTE(C21," "," ")," "," "))))&gt;0,TRUE),IFERROR(LEN(LOWER(TRIM(SUBSTITUTE(SUBSTITUTE(D21," "," ")," "," "))))&gt;0,TRUE),IFERROR(LEN(LOWER(TRIM(SUBSTITUTE(SUBSTITUTE(E21," "," ")," "," "))))&gt;0,TRUE),IFERROR(LEN(LOWER(TRIM(SUBSTITUTE(SUBSTITUTE(F21," "," ")," "," "))))&gt;0,TRUE),IFERROR(LEN(LOWER(TRIM(SUBSTITUTE(SUBSTITUTE(G21," "," ")," "," "))))&gt;0,TRUE))</f>
        <v/>
      </c>
    </row>
    <row r="55">
      <c r="J55" t="inlineStr">
        <is>
          <t>format_out06_balance_supply</t>
        </is>
      </c>
      <c r="K55">
        <f>IFERROR(OR(LOWER(TRIM(SUBSTITUTE(SUBSTITUTE(E15," "," ")," "," ")))="",LOWER(TRIM(SUBSTITUTE(SUBSTITUTE(E15," "," ")," "," ")))="да",LOWER(TRIM(SUBSTITUTE(SUBSTITUTE(E15," "," ")," "," ")))="нет"),FALSE)</f>
        <v/>
      </c>
      <c r="L55" t="inlineStr">
        <is>
          <t>out12_params</t>
        </is>
      </c>
      <c r="M55">
        <f>OR(ISNUMBER(B21),ISNUMBER(C21),ISNUMBER(D21))</f>
        <v/>
      </c>
    </row>
    <row r="56">
      <c r="J56" t="inlineStr">
        <is>
          <t>format_out06_balance_return</t>
        </is>
      </c>
      <c r="K56">
        <f>IFERROR(OR(LOWER(TRIM(SUBSTITUTE(SUBSTITUTE(F15," "," ")," "," ")))="",LOWER(TRIM(SUBSTITUTE(SUBSTITUTE(F15," "," ")," "," ")))="да",LOWER(TRIM(SUBSTITUTE(SUBSTITUTE(F15," "," ")," "," ")))="нет"),FALSE)</f>
        <v/>
      </c>
      <c r="L56" t="inlineStr">
        <is>
          <t>out12_ok</t>
        </is>
      </c>
      <c r="M56">
        <f>OR(NOT($M$54),$M$55)</f>
        <v/>
      </c>
    </row>
    <row r="57">
      <c r="J57" t="inlineStr">
        <is>
          <t>format_out06_meter</t>
        </is>
      </c>
      <c r="K57">
        <f>IFERROR(OR(LOWER(TRIM(SUBSTITUTE(SUBSTITUTE(G15," "," ")," "," ")))="",LOWER(TRIM(SUBSTITUTE(SUBSTITUTE(G15," "," ")," "," ")))="да",LOWER(TRIM(SUBSTITUTE(SUBSTITUTE(G15," "," ")," "," ")))="нет"),FALSE)</f>
        <v/>
      </c>
      <c r="L57" t="inlineStr">
        <is>
          <t>out12_missing</t>
        </is>
      </c>
      <c r="M57">
        <f>IF(AND($M$54,NOT($M$55)),"12; ","")</f>
        <v/>
      </c>
    </row>
    <row r="58">
      <c r="J58" t="inlineStr">
        <is>
          <t>out06_active</t>
        </is>
      </c>
      <c r="K58">
        <f>OR(IFERROR(LEN(LOWER(TRIM(SUBSTITUTE(SUBSTITUTE(B15," "," ")," "," "))))&gt;0,TRUE),IFERROR(LEN(LOWER(TRIM(SUBSTITUTE(SUBSTITUTE(C15," "," ")," "," "))))&gt;0,TRUE),IFERROR(LEN(LOWER(TRIM(SUBSTITUTE(SUBSTITUTE(D15," "," ")," "," "))))&gt;0,TRUE),IFERROR(LEN(LOWER(TRIM(SUBSTITUTE(SUBSTITUTE(E15," "," ")," "," "))))&gt;0,TRUE),IFERROR(LEN(LOWER(TRIM(SUBSTITUTE(SUBSTITUTE(F15," "," ")," "," "))))&gt;0,TRUE),IFERROR(LEN(LOWER(TRIM(SUBSTITUTE(SUBSTITUTE(G15," "," ")," "," "))))&gt;0,TRUE))</f>
        <v/>
      </c>
      <c r="L58" t="inlineStr">
        <is>
          <t>outlet_count</t>
        </is>
      </c>
      <c r="M58">
        <f>SUM(IF($K$8,1,0),IF($K$18,1,0),IF($K$28,1,0),IF($K$38,1,0),IF($K$48,1,0),IF($K$58,1,0),IF($M$4,1,0),IF($M$14,1,0),IF($M$24,1,0),IF($M$34,1,0),IF($M$44,1,0),IF($M$54,1,0))</f>
        <v/>
      </c>
    </row>
    <row r="59">
      <c r="J59" t="inlineStr">
        <is>
          <t>out06_params</t>
        </is>
      </c>
      <c r="K59">
        <f>OR(ISNUMBER(B15),ISNUMBER(C15),ISNUMBER(D15))</f>
        <v/>
      </c>
      <c r="L59" t="inlineStr">
        <is>
          <t>missing_parameters</t>
        </is>
      </c>
      <c r="M59">
        <f>$K$11&amp;$K$21&amp;$K$31&amp;$K$41&amp;$K$51&amp;$K$61&amp;$M$7&amp;$M$17&amp;$M$27&amp;$M$37&amp;$M$47&amp;$M$57</f>
        <v/>
      </c>
    </row>
    <row r="60">
      <c r="J60" t="inlineStr">
        <is>
          <t>out06_ok</t>
        </is>
      </c>
      <c r="K60">
        <f>OR(NOT($K$58),$K$59)</f>
        <v/>
      </c>
      <c r="L60" t="inlineStr">
        <is>
          <t>local_ready</t>
        </is>
      </c>
      <c r="M60">
        <f>AND($M$58&gt;0,$K$10,$K$20,$K$30,$K$40,$K$50,$K$60,$M$6,$M$16,$M$26,$M$36,$M$46,$M$56,OR(NOT($K$1),$K$2),OR(NOT($K$1),$K$3),OR(NOT($K$1),$K$4),OR(NOT($K$1),$K$5),OR(NOT($K$1),$K$6),OR(NOT($K$1),$K$7),OR(NOT($K$1),$K$12),OR(NOT($K$1),$K$13),OR(NOT($K$1),$K$14),OR(NOT($K$1),$K$15),OR(NOT($K$1),$K$16),OR(NOT($K$1),$K$17),OR(NOT($K$1),$K$22),OR(NOT($K$1),$K$23),OR(NOT($K$1),$K$24),OR(NOT($K$1),$K$25),OR(NOT($K$1),$K$26),OR(NOT($K$1),$K$27),OR(NOT($K$1),$K$32),OR(NOT($K$1),$K$33),OR(NOT($K$1),$K$34),OR(NOT($K$1),$K$35),OR(NOT($K$1),$K$36),OR(NOT($K$1),$K$37),OR(NOT($K$1),$K$42),OR(NOT($K$1),$K$43),OR(NOT($K$1),$K$44),OR(NOT($K$1),$K$45),OR(NOT($K$1),$K$46),OR(NOT($K$1),$K$47),OR(NOT($K$1),$K$52),OR(NOT($K$1),$K$53),OR(NOT($K$1),$K$54),OR(NOT($K$1),$K$55),OR(NOT($K$1),$K$56),OR(NOT($K$1),$K$57),OR(NOT($K$1),$K$62),OR(NOT($K$1),$K$63),OR(NOT($K$1),$K$64),OR(NOT($K$1),$M$1),OR(NOT($K$1),$M$2),OR(NOT($K$1),$M$3),OR(NOT($K$1),$M$8),OR(NOT($K$1),$M$9),OR(NOT($K$1),$M$10),OR(NOT($K$1),$M$11),OR(NOT($K$1),$M$12),OR(NOT($K$1),$M$13),OR(NOT($K$1),$M$18),OR(NOT($K$1),$M$19),OR(NOT($K$1),$M$20),OR(NOT($K$1),$M$21),OR(NOT($K$1),$M$22),OR(NOT($K$1),$M$23),OR(NOT($K$1),$M$28),OR(NOT($K$1),$M$29),OR(NOT($K$1),$M$30),OR(NOT($K$1),$M$31),OR(NOT($K$1),$M$32),OR(NOT($K$1),$M$33),OR(NOT($K$1),$M$38),OR(NOT($K$1),$M$39),OR(NOT($K$1),$M$40),OR(NOT($K$1),$M$41),OR(NOT($K$1),$M$42),OR(NOT($K$1),$M$43),OR(NOT($K$1),$M$48),OR(NOT($K$1),$M$49),OR(NOT($K$1),$M$50),OR(NOT($K$1),$M$51),OR(NOT($K$1),$M$52),OR(NOT($K$1),$M$53))</f>
        <v/>
      </c>
    </row>
    <row r="61">
      <c r="J61" t="inlineStr">
        <is>
          <t>out06_missing</t>
        </is>
      </c>
      <c r="K61">
        <f>IF(AND($K$58,NOT($K$59)),"6; ","")</f>
        <v/>
      </c>
      <c r="L61" t="inlineStr">
        <is>
          <t>ready</t>
        </is>
      </c>
      <c r="M61">
        <f>OR(NOT($K$1),$M$60)</f>
        <v/>
      </c>
    </row>
    <row r="62">
      <c r="J62" t="inlineStr">
        <is>
          <t>format_out07_power</t>
        </is>
      </c>
      <c r="K62">
        <f>OR(NOT(IFERROR(LEN(LOWER(TRIM(SUBSTITUTE(SUBSTITUTE(B16," "," ")," "," "))))&gt;0,TRUE)),ISNUMBER(B16))</f>
        <v/>
      </c>
    </row>
    <row r="63">
      <c r="J63" t="inlineStr">
        <is>
          <t>format_out07_flow</t>
        </is>
      </c>
      <c r="K63">
        <f>OR(NOT(IFERROR(LEN(LOWER(TRIM(SUBSTITUTE(SUBSTITUTE(C16," "," ")," "," "))))&gt;0,TRUE)),ISNUMBER(C16))</f>
        <v/>
      </c>
    </row>
    <row r="64">
      <c r="J64" t="inlineStr">
        <is>
          <t>format_out07_diameter</t>
        </is>
      </c>
      <c r="K64">
        <f>OR(NOT(IFERROR(LEN(LOWER(TRIM(SUBSTITUTE(SUBSTITUTE(D16," "," ")," "," "))))&gt;0,TRUE)),ISNUMBER(D16))</f>
        <v/>
      </c>
    </row>
  </sheetData>
  <mergeCells count="10">
    <mergeCell ref="A1:G1"/>
    <mergeCell ref="A8:G8"/>
    <mergeCell ref="A3:G3"/>
    <mergeCell ref="A6:G6"/>
    <mergeCell ref="A22:G22"/>
    <mergeCell ref="A4:G4"/>
    <mergeCell ref="A2:G2"/>
    <mergeCell ref="A7:G7"/>
    <mergeCell ref="A25:G25"/>
    <mergeCell ref="A23:G24"/>
  </mergeCells>
  <conditionalFormatting sqref="B10">
    <cfRule type="expression" priority="1" dxfId="0" stopIfTrue="1">
      <formula>AND($K$1,NOT(OR(NOT(IFERROR(LEN(LOWER(TRIM(SUBSTITUTE(SUBSTITUTE(B10," "," ")," "," "))))&gt;0,TRUE)),ISNUMBER(B10))))</formula>
    </cfRule>
    <cfRule type="expression" priority="10007" dxfId="1" stopIfTrue="0">
      <formula>AND($K$1,OR(IFERROR(LEN(LOWER(TRIM(SUBSTITUTE(SUBSTITUTE($B10," "," ")," "," "))))&gt;0,TRUE),IFERROR(LEN(LOWER(TRIM(SUBSTITUTE(SUBSTITUTE($C10," "," ")," "," "))))&gt;0,TRUE),IFERROR(LEN(LOWER(TRIM(SUBSTITUTE(SUBSTITUTE($D10," "," ")," "," "))))&gt;0,TRUE),IFERROR(LEN(LOWER(TRIM(SUBSTITUTE(SUBSTITUTE($E10," "," ")," "," "))))&gt;0,TRUE),IFERROR(LEN(LOWER(TRIM(SUBSTITUTE(SUBSTITUTE($F10," "," ")," "," "))))&gt;0,TRUE),IFERROR(LEN(LOWER(TRIM(SUBSTITUTE(SUBSTITUTE($G10," "," ")," "," "))))&gt;0,TRUE)))</formula>
    </cfRule>
    <cfRule type="expression" priority="8" dxfId="0" stopIfTrue="1">
      <formula>AND($K$1,OR(IFERROR(LEN(LOWER(TRIM(SUBSTITUTE(SUBSTITUTE($B10," "," ")," "," "))))&gt;0,TRUE),IFERROR(LEN(LOWER(TRIM(SUBSTITUTE(SUBSTITUTE($C10," "," ")," "," "))))&gt;0,TRUE),IFERROR(LEN(LOWER(TRIM(SUBSTITUTE(SUBSTITUTE($D10," "," ")," "," "))))&gt;0,TRUE),IFERROR(LEN(LOWER(TRIM(SUBSTITUTE(SUBSTITUTE($E10," "," ")," "," "))))&gt;0,TRUE),IFERROR(LEN(LOWER(TRIM(SUBSTITUTE(SUBSTITUTE($F10," "," ")," "," "))))&gt;0,TRUE),IFERROR(LEN(LOWER(TRIM(SUBSTITUTE(SUBSTITUTE($G10," "," ")," "," "))))&gt;0,TRUE)),NOT(OR(ISNUMBER($B10),ISNUMBER($C10),ISNUMBER($D10))))</formula>
    </cfRule>
    <cfRule type="expression" priority="10145" dxfId="1" stopIfTrue="0">
      <formula>AND($K$1,$M$58=0)</formula>
    </cfRule>
  </conditionalFormatting>
  <conditionalFormatting sqref="C10">
    <cfRule type="expression" priority="2" dxfId="0" stopIfTrue="1">
      <formula>AND($K$1,NOT(OR(NOT(IFERROR(LEN(LOWER(TRIM(SUBSTITUTE(SUBSTITUTE(C10," "," ")," "," "))))&gt;0,TRUE)),ISNUMBER(C10))))</formula>
    </cfRule>
    <cfRule type="expression" priority="10009" dxfId="1" stopIfTrue="0">
      <formula>AND($K$1,OR(IFERROR(LEN(LOWER(TRIM(SUBSTITUTE(SUBSTITUTE($B10," "," ")," "," "))))&gt;0,TRUE),IFERROR(LEN(LOWER(TRIM(SUBSTITUTE(SUBSTITUTE($C10," "," ")," "," "))))&gt;0,TRUE),IFERROR(LEN(LOWER(TRIM(SUBSTITUTE(SUBSTITUTE($D10," "," ")," "," "))))&gt;0,TRUE),IFERROR(LEN(LOWER(TRIM(SUBSTITUTE(SUBSTITUTE($E10," "," ")," "," "))))&gt;0,TRUE),IFERROR(LEN(LOWER(TRIM(SUBSTITUTE(SUBSTITUTE($F10," "," ")," "," "))))&gt;0,TRUE),IFERROR(LEN(LOWER(TRIM(SUBSTITUTE(SUBSTITUTE($G10," "," ")," "," "))))&gt;0,TRUE)))</formula>
    </cfRule>
    <cfRule type="expression" priority="10" dxfId="0" stopIfTrue="1">
      <formula>AND($K$1,OR(IFERROR(LEN(LOWER(TRIM(SUBSTITUTE(SUBSTITUTE($B10," "," ")," "," "))))&gt;0,TRUE),IFERROR(LEN(LOWER(TRIM(SUBSTITUTE(SUBSTITUTE($C10," "," ")," "," "))))&gt;0,TRUE),IFERROR(LEN(LOWER(TRIM(SUBSTITUTE(SUBSTITUTE($D10," "," ")," "," "))))&gt;0,TRUE),IFERROR(LEN(LOWER(TRIM(SUBSTITUTE(SUBSTITUTE($E10," "," ")," "," "))))&gt;0,TRUE),IFERROR(LEN(LOWER(TRIM(SUBSTITUTE(SUBSTITUTE($F10," "," ")," "," "))))&gt;0,TRUE),IFERROR(LEN(LOWER(TRIM(SUBSTITUTE(SUBSTITUTE($G10," "," ")," "," "))))&gt;0,TRUE)),NOT(OR(ISNUMBER($B10),ISNUMBER($C10),ISNUMBER($D10))))</formula>
    </cfRule>
    <cfRule type="expression" priority="10146" dxfId="1" stopIfTrue="0">
      <formula>AND($K$1,$M$58=0)</formula>
    </cfRule>
  </conditionalFormatting>
  <conditionalFormatting sqref="D10">
    <cfRule type="expression" priority="3" dxfId="0" stopIfTrue="1">
      <formula>AND($K$1,NOT(OR(NOT(IFERROR(LEN(LOWER(TRIM(SUBSTITUTE(SUBSTITUTE(D10," "," ")," "," "))))&gt;0,TRUE)),ISNUMBER(D10))))</formula>
    </cfRule>
    <cfRule type="expression" priority="10011" dxfId="1" stopIfTrue="0">
      <formula>AND($K$1,OR(IFERROR(LEN(LOWER(TRIM(SUBSTITUTE(SUBSTITUTE($B10," "," ")," "," "))))&gt;0,TRUE),IFERROR(LEN(LOWER(TRIM(SUBSTITUTE(SUBSTITUTE($C10," "," ")," "," "))))&gt;0,TRUE),IFERROR(LEN(LOWER(TRIM(SUBSTITUTE(SUBSTITUTE($D10," "," ")," "," "))))&gt;0,TRUE),IFERROR(LEN(LOWER(TRIM(SUBSTITUTE(SUBSTITUTE($E10," "," ")," "," "))))&gt;0,TRUE),IFERROR(LEN(LOWER(TRIM(SUBSTITUTE(SUBSTITUTE($F10," "," ")," "," "))))&gt;0,TRUE),IFERROR(LEN(LOWER(TRIM(SUBSTITUTE(SUBSTITUTE($G10," "," ")," "," "))))&gt;0,TRUE)))</formula>
    </cfRule>
    <cfRule type="expression" priority="12" dxfId="0" stopIfTrue="1">
      <formula>AND($K$1,OR(IFERROR(LEN(LOWER(TRIM(SUBSTITUTE(SUBSTITUTE($B10," "," ")," "," "))))&gt;0,TRUE),IFERROR(LEN(LOWER(TRIM(SUBSTITUTE(SUBSTITUTE($C10," "," ")," "," "))))&gt;0,TRUE),IFERROR(LEN(LOWER(TRIM(SUBSTITUTE(SUBSTITUTE($D10," "," ")," "," "))))&gt;0,TRUE),IFERROR(LEN(LOWER(TRIM(SUBSTITUTE(SUBSTITUTE($E10," "," ")," "," "))))&gt;0,TRUE),IFERROR(LEN(LOWER(TRIM(SUBSTITUTE(SUBSTITUTE($F10," "," ")," "," "))))&gt;0,TRUE),IFERROR(LEN(LOWER(TRIM(SUBSTITUTE(SUBSTITUTE($G10," "," ")," "," "))))&gt;0,TRUE)),NOT(OR(ISNUMBER($B10),ISNUMBER($C10),ISNUMBER($D10))))</formula>
    </cfRule>
    <cfRule type="expression" priority="10147" dxfId="1" stopIfTrue="0">
      <formula>AND($K$1,$M$58=0)</formula>
    </cfRule>
  </conditionalFormatting>
  <conditionalFormatting sqref="E10">
    <cfRule type="expression" priority="4" dxfId="0" stopIfTrue="1">
      <formula>AND($K$1,NOT(IFERROR(OR(LOWER(TRIM(SUBSTITUTE(SUBSTITUTE(E10," "," ")," "," ")))="",LOWER(TRIM(SUBSTITUTE(SUBSTITUTE(E10," "," ")," "," ")))="да",LOWER(TRIM(SUBSTITUTE(SUBSTITUTE(E10," "," ")," "," ")))="нет"),FALSE)))</formula>
    </cfRule>
  </conditionalFormatting>
  <conditionalFormatting sqref="F10">
    <cfRule type="expression" priority="5" dxfId="0" stopIfTrue="1">
      <formula>AND($K$1,NOT(IFERROR(OR(LOWER(TRIM(SUBSTITUTE(SUBSTITUTE(F10," "," ")," "," ")))="",LOWER(TRIM(SUBSTITUTE(SUBSTITUTE(F10," "," ")," "," ")))="да",LOWER(TRIM(SUBSTITUTE(SUBSTITUTE(F10," "," ")," "," ")))="нет"),FALSE)))</formula>
    </cfRule>
  </conditionalFormatting>
  <conditionalFormatting sqref="G10">
    <cfRule type="expression" priority="6" dxfId="0" stopIfTrue="1">
      <formula>AND($K$1,NOT(IFERROR(OR(LOWER(TRIM(SUBSTITUTE(SUBSTITUTE(G10," "," ")," "," ")))="",LOWER(TRIM(SUBSTITUTE(SUBSTITUTE(G10," "," ")," "," ")))="да",LOWER(TRIM(SUBSTITUTE(SUBSTITUTE(G10," "," ")," "," ")))="нет"),FALSE)))</formula>
    </cfRule>
  </conditionalFormatting>
  <conditionalFormatting sqref="B11">
    <cfRule type="expression" priority="13" dxfId="0" stopIfTrue="1">
      <formula>AND($K$1,NOT(OR(NOT(IFERROR(LEN(LOWER(TRIM(SUBSTITUTE(SUBSTITUTE(B11," "," ")," "," "))))&gt;0,TRUE)),ISNUMBER(B11))))</formula>
    </cfRule>
    <cfRule type="expression" priority="10019" dxfId="1" stopIfTrue="0">
      <formula>AND($K$1,OR(IFERROR(LEN(LOWER(TRIM(SUBSTITUTE(SUBSTITUTE($B11," "," ")," "," "))))&gt;0,TRUE),IFERROR(LEN(LOWER(TRIM(SUBSTITUTE(SUBSTITUTE($C11," "," ")," "," "))))&gt;0,TRUE),IFERROR(LEN(LOWER(TRIM(SUBSTITUTE(SUBSTITUTE($D11," "," ")," "," "))))&gt;0,TRUE),IFERROR(LEN(LOWER(TRIM(SUBSTITUTE(SUBSTITUTE($E11," "," ")," "," "))))&gt;0,TRUE),IFERROR(LEN(LOWER(TRIM(SUBSTITUTE(SUBSTITUTE($F11," "," ")," "," "))))&gt;0,TRUE),IFERROR(LEN(LOWER(TRIM(SUBSTITUTE(SUBSTITUTE($G11," "," ")," "," "))))&gt;0,TRUE)))</formula>
    </cfRule>
    <cfRule type="expression" priority="20" dxfId="0" stopIfTrue="1">
      <formula>AND($K$1,OR(IFERROR(LEN(LOWER(TRIM(SUBSTITUTE(SUBSTITUTE($B11," "," ")," "," "))))&gt;0,TRUE),IFERROR(LEN(LOWER(TRIM(SUBSTITUTE(SUBSTITUTE($C11," "," ")," "," "))))&gt;0,TRUE),IFERROR(LEN(LOWER(TRIM(SUBSTITUTE(SUBSTITUTE($D11," "," ")," "," "))))&gt;0,TRUE),IFERROR(LEN(LOWER(TRIM(SUBSTITUTE(SUBSTITUTE($E11," "," ")," "," "))))&gt;0,TRUE),IFERROR(LEN(LOWER(TRIM(SUBSTITUTE(SUBSTITUTE($F11," "," ")," "," "))))&gt;0,TRUE),IFERROR(LEN(LOWER(TRIM(SUBSTITUTE(SUBSTITUTE($G11," "," ")," "," "))))&gt;0,TRUE)),NOT(OR(ISNUMBER($B11),ISNUMBER($C11),ISNUMBER($D11))))</formula>
    </cfRule>
  </conditionalFormatting>
  <conditionalFormatting sqref="C11">
    <cfRule type="expression" priority="14" dxfId="0" stopIfTrue="1">
      <formula>AND($K$1,NOT(OR(NOT(IFERROR(LEN(LOWER(TRIM(SUBSTITUTE(SUBSTITUTE(C11," "," ")," "," "))))&gt;0,TRUE)),ISNUMBER(C11))))</formula>
    </cfRule>
    <cfRule type="expression" priority="10021" dxfId="1" stopIfTrue="0">
      <formula>AND($K$1,OR(IFERROR(LEN(LOWER(TRIM(SUBSTITUTE(SUBSTITUTE($B11," "," ")," "," "))))&gt;0,TRUE),IFERROR(LEN(LOWER(TRIM(SUBSTITUTE(SUBSTITUTE($C11," "," ")," "," "))))&gt;0,TRUE),IFERROR(LEN(LOWER(TRIM(SUBSTITUTE(SUBSTITUTE($D11," "," ")," "," "))))&gt;0,TRUE),IFERROR(LEN(LOWER(TRIM(SUBSTITUTE(SUBSTITUTE($E11," "," ")," "," "))))&gt;0,TRUE),IFERROR(LEN(LOWER(TRIM(SUBSTITUTE(SUBSTITUTE($F11," "," ")," "," "))))&gt;0,TRUE),IFERROR(LEN(LOWER(TRIM(SUBSTITUTE(SUBSTITUTE($G11," "," ")," "," "))))&gt;0,TRUE)))</formula>
    </cfRule>
    <cfRule type="expression" priority="22" dxfId="0" stopIfTrue="1">
      <formula>AND($K$1,OR(IFERROR(LEN(LOWER(TRIM(SUBSTITUTE(SUBSTITUTE($B11," "," ")," "," "))))&gt;0,TRUE),IFERROR(LEN(LOWER(TRIM(SUBSTITUTE(SUBSTITUTE($C11," "," ")," "," "))))&gt;0,TRUE),IFERROR(LEN(LOWER(TRIM(SUBSTITUTE(SUBSTITUTE($D11," "," ")," "," "))))&gt;0,TRUE),IFERROR(LEN(LOWER(TRIM(SUBSTITUTE(SUBSTITUTE($E11," "," ")," "," "))))&gt;0,TRUE),IFERROR(LEN(LOWER(TRIM(SUBSTITUTE(SUBSTITUTE($F11," "," ")," "," "))))&gt;0,TRUE),IFERROR(LEN(LOWER(TRIM(SUBSTITUTE(SUBSTITUTE($G11," "," ")," "," "))))&gt;0,TRUE)),NOT(OR(ISNUMBER($B11),ISNUMBER($C11),ISNUMBER($D11))))</formula>
    </cfRule>
  </conditionalFormatting>
  <conditionalFormatting sqref="D11">
    <cfRule type="expression" priority="15" dxfId="0" stopIfTrue="1">
      <formula>AND($K$1,NOT(OR(NOT(IFERROR(LEN(LOWER(TRIM(SUBSTITUTE(SUBSTITUTE(D11," "," ")," "," "))))&gt;0,TRUE)),ISNUMBER(D11))))</formula>
    </cfRule>
    <cfRule type="expression" priority="10023" dxfId="1" stopIfTrue="0">
      <formula>AND($K$1,OR(IFERROR(LEN(LOWER(TRIM(SUBSTITUTE(SUBSTITUTE($B11," "," ")," "," "))))&gt;0,TRUE),IFERROR(LEN(LOWER(TRIM(SUBSTITUTE(SUBSTITUTE($C11," "," ")," "," "))))&gt;0,TRUE),IFERROR(LEN(LOWER(TRIM(SUBSTITUTE(SUBSTITUTE($D11," "," ")," "," "))))&gt;0,TRUE),IFERROR(LEN(LOWER(TRIM(SUBSTITUTE(SUBSTITUTE($E11," "," ")," "," "))))&gt;0,TRUE),IFERROR(LEN(LOWER(TRIM(SUBSTITUTE(SUBSTITUTE($F11," "," ")," "," "))))&gt;0,TRUE),IFERROR(LEN(LOWER(TRIM(SUBSTITUTE(SUBSTITUTE($G11," "," ")," "," "))))&gt;0,TRUE)))</formula>
    </cfRule>
    <cfRule type="expression" priority="24" dxfId="0" stopIfTrue="1">
      <formula>AND($K$1,OR(IFERROR(LEN(LOWER(TRIM(SUBSTITUTE(SUBSTITUTE($B11," "," ")," "," "))))&gt;0,TRUE),IFERROR(LEN(LOWER(TRIM(SUBSTITUTE(SUBSTITUTE($C11," "," ")," "," "))))&gt;0,TRUE),IFERROR(LEN(LOWER(TRIM(SUBSTITUTE(SUBSTITUTE($D11," "," ")," "," "))))&gt;0,TRUE),IFERROR(LEN(LOWER(TRIM(SUBSTITUTE(SUBSTITUTE($E11," "," ")," "," "))))&gt;0,TRUE),IFERROR(LEN(LOWER(TRIM(SUBSTITUTE(SUBSTITUTE($F11," "," ")," "," "))))&gt;0,TRUE),IFERROR(LEN(LOWER(TRIM(SUBSTITUTE(SUBSTITUTE($G11," "," ")," "," "))))&gt;0,TRUE)),NOT(OR(ISNUMBER($B11),ISNUMBER($C11),ISNUMBER($D11))))</formula>
    </cfRule>
  </conditionalFormatting>
  <conditionalFormatting sqref="E11">
    <cfRule type="expression" priority="16" dxfId="0" stopIfTrue="1">
      <formula>AND($K$1,NOT(IFERROR(OR(LOWER(TRIM(SUBSTITUTE(SUBSTITUTE(E11," "," ")," "," ")))="",LOWER(TRIM(SUBSTITUTE(SUBSTITUTE(E11," "," ")," "," ")))="да",LOWER(TRIM(SUBSTITUTE(SUBSTITUTE(E11," "," ")," "," ")))="нет"),FALSE)))</formula>
    </cfRule>
  </conditionalFormatting>
  <conditionalFormatting sqref="F11">
    <cfRule type="expression" priority="17" dxfId="0" stopIfTrue="1">
      <formula>AND($K$1,NOT(IFERROR(OR(LOWER(TRIM(SUBSTITUTE(SUBSTITUTE(F11," "," ")," "," ")))="",LOWER(TRIM(SUBSTITUTE(SUBSTITUTE(F11," "," ")," "," ")))="да",LOWER(TRIM(SUBSTITUTE(SUBSTITUTE(F11," "," ")," "," ")))="нет"),FALSE)))</formula>
    </cfRule>
  </conditionalFormatting>
  <conditionalFormatting sqref="G11">
    <cfRule type="expression" priority="18" dxfId="0" stopIfTrue="1">
      <formula>AND($K$1,NOT(IFERROR(OR(LOWER(TRIM(SUBSTITUTE(SUBSTITUTE(G11," "," ")," "," ")))="",LOWER(TRIM(SUBSTITUTE(SUBSTITUTE(G11," "," ")," "," ")))="да",LOWER(TRIM(SUBSTITUTE(SUBSTITUTE(G11," "," ")," "," ")))="нет"),FALSE)))</formula>
    </cfRule>
  </conditionalFormatting>
  <conditionalFormatting sqref="B12">
    <cfRule type="expression" priority="25" dxfId="0" stopIfTrue="1">
      <formula>AND($K$1,NOT(OR(NOT(IFERROR(LEN(LOWER(TRIM(SUBSTITUTE(SUBSTITUTE(B12," "," ")," "," "))))&gt;0,TRUE)),ISNUMBER(B12))))</formula>
    </cfRule>
    <cfRule type="expression" priority="10031" dxfId="1" stopIfTrue="0">
      <formula>AND($K$1,OR(IFERROR(LEN(LOWER(TRIM(SUBSTITUTE(SUBSTITUTE($B12," "," ")," "," "))))&gt;0,TRUE),IFERROR(LEN(LOWER(TRIM(SUBSTITUTE(SUBSTITUTE($C12," "," ")," "," "))))&gt;0,TRUE),IFERROR(LEN(LOWER(TRIM(SUBSTITUTE(SUBSTITUTE($D12," "," ")," "," "))))&gt;0,TRUE),IFERROR(LEN(LOWER(TRIM(SUBSTITUTE(SUBSTITUTE($E12," "," ")," "," "))))&gt;0,TRUE),IFERROR(LEN(LOWER(TRIM(SUBSTITUTE(SUBSTITUTE($F12," "," ")," "," "))))&gt;0,TRUE),IFERROR(LEN(LOWER(TRIM(SUBSTITUTE(SUBSTITUTE($G12," "," ")," "," "))))&gt;0,TRUE)))</formula>
    </cfRule>
    <cfRule type="expression" priority="32" dxfId="0" stopIfTrue="1">
      <formula>AND($K$1,OR(IFERROR(LEN(LOWER(TRIM(SUBSTITUTE(SUBSTITUTE($B12," "," ")," "," "))))&gt;0,TRUE),IFERROR(LEN(LOWER(TRIM(SUBSTITUTE(SUBSTITUTE($C12," "," ")," "," "))))&gt;0,TRUE),IFERROR(LEN(LOWER(TRIM(SUBSTITUTE(SUBSTITUTE($D12," "," ")," "," "))))&gt;0,TRUE),IFERROR(LEN(LOWER(TRIM(SUBSTITUTE(SUBSTITUTE($E12," "," ")," "," "))))&gt;0,TRUE),IFERROR(LEN(LOWER(TRIM(SUBSTITUTE(SUBSTITUTE($F12," "," ")," "," "))))&gt;0,TRUE),IFERROR(LEN(LOWER(TRIM(SUBSTITUTE(SUBSTITUTE($G12," "," ")," "," "))))&gt;0,TRUE)),NOT(OR(ISNUMBER($B12),ISNUMBER($C12),ISNUMBER($D12))))</formula>
    </cfRule>
  </conditionalFormatting>
  <conditionalFormatting sqref="C12">
    <cfRule type="expression" priority="26" dxfId="0" stopIfTrue="1">
      <formula>AND($K$1,NOT(OR(NOT(IFERROR(LEN(LOWER(TRIM(SUBSTITUTE(SUBSTITUTE(C12," "," ")," "," "))))&gt;0,TRUE)),ISNUMBER(C12))))</formula>
    </cfRule>
    <cfRule type="expression" priority="10033" dxfId="1" stopIfTrue="0">
      <formula>AND($K$1,OR(IFERROR(LEN(LOWER(TRIM(SUBSTITUTE(SUBSTITUTE($B12," "," ")," "," "))))&gt;0,TRUE),IFERROR(LEN(LOWER(TRIM(SUBSTITUTE(SUBSTITUTE($C12," "," ")," "," "))))&gt;0,TRUE),IFERROR(LEN(LOWER(TRIM(SUBSTITUTE(SUBSTITUTE($D12," "," ")," "," "))))&gt;0,TRUE),IFERROR(LEN(LOWER(TRIM(SUBSTITUTE(SUBSTITUTE($E12," "," ")," "," "))))&gt;0,TRUE),IFERROR(LEN(LOWER(TRIM(SUBSTITUTE(SUBSTITUTE($F12," "," ")," "," "))))&gt;0,TRUE),IFERROR(LEN(LOWER(TRIM(SUBSTITUTE(SUBSTITUTE($G12," "," ")," "," "))))&gt;0,TRUE)))</formula>
    </cfRule>
    <cfRule type="expression" priority="34" dxfId="0" stopIfTrue="1">
      <formula>AND($K$1,OR(IFERROR(LEN(LOWER(TRIM(SUBSTITUTE(SUBSTITUTE($B12," "," ")," "," "))))&gt;0,TRUE),IFERROR(LEN(LOWER(TRIM(SUBSTITUTE(SUBSTITUTE($C12," "," ")," "," "))))&gt;0,TRUE),IFERROR(LEN(LOWER(TRIM(SUBSTITUTE(SUBSTITUTE($D12," "," ")," "," "))))&gt;0,TRUE),IFERROR(LEN(LOWER(TRIM(SUBSTITUTE(SUBSTITUTE($E12," "," ")," "," "))))&gt;0,TRUE),IFERROR(LEN(LOWER(TRIM(SUBSTITUTE(SUBSTITUTE($F12," "," ")," "," "))))&gt;0,TRUE),IFERROR(LEN(LOWER(TRIM(SUBSTITUTE(SUBSTITUTE($G12," "," ")," "," "))))&gt;0,TRUE)),NOT(OR(ISNUMBER($B12),ISNUMBER($C12),ISNUMBER($D12))))</formula>
    </cfRule>
  </conditionalFormatting>
  <conditionalFormatting sqref="D12">
    <cfRule type="expression" priority="27" dxfId="0" stopIfTrue="1">
      <formula>AND($K$1,NOT(OR(NOT(IFERROR(LEN(LOWER(TRIM(SUBSTITUTE(SUBSTITUTE(D12," "," ")," "," "))))&gt;0,TRUE)),ISNUMBER(D12))))</formula>
    </cfRule>
    <cfRule type="expression" priority="10035" dxfId="1" stopIfTrue="0">
      <formula>AND($K$1,OR(IFERROR(LEN(LOWER(TRIM(SUBSTITUTE(SUBSTITUTE($B12," "," ")," "," "))))&gt;0,TRUE),IFERROR(LEN(LOWER(TRIM(SUBSTITUTE(SUBSTITUTE($C12," "," ")," "," "))))&gt;0,TRUE),IFERROR(LEN(LOWER(TRIM(SUBSTITUTE(SUBSTITUTE($D12," "," ")," "," "))))&gt;0,TRUE),IFERROR(LEN(LOWER(TRIM(SUBSTITUTE(SUBSTITUTE($E12," "," ")," "," "))))&gt;0,TRUE),IFERROR(LEN(LOWER(TRIM(SUBSTITUTE(SUBSTITUTE($F12," "," ")," "," "))))&gt;0,TRUE),IFERROR(LEN(LOWER(TRIM(SUBSTITUTE(SUBSTITUTE($G12," "," ")," "," "))))&gt;0,TRUE)))</formula>
    </cfRule>
    <cfRule type="expression" priority="36" dxfId="0" stopIfTrue="1">
      <formula>AND($K$1,OR(IFERROR(LEN(LOWER(TRIM(SUBSTITUTE(SUBSTITUTE($B12," "," ")," "," "))))&gt;0,TRUE),IFERROR(LEN(LOWER(TRIM(SUBSTITUTE(SUBSTITUTE($C12," "," ")," "," "))))&gt;0,TRUE),IFERROR(LEN(LOWER(TRIM(SUBSTITUTE(SUBSTITUTE($D12," "," ")," "," "))))&gt;0,TRUE),IFERROR(LEN(LOWER(TRIM(SUBSTITUTE(SUBSTITUTE($E12," "," ")," "," "))))&gt;0,TRUE),IFERROR(LEN(LOWER(TRIM(SUBSTITUTE(SUBSTITUTE($F12," "," ")," "," "))))&gt;0,TRUE),IFERROR(LEN(LOWER(TRIM(SUBSTITUTE(SUBSTITUTE($G12," "," ")," "," "))))&gt;0,TRUE)),NOT(OR(ISNUMBER($B12),ISNUMBER($C12),ISNUMBER($D12))))</formula>
    </cfRule>
  </conditionalFormatting>
  <conditionalFormatting sqref="E12">
    <cfRule type="expression" priority="28" dxfId="0" stopIfTrue="1">
      <formula>AND($K$1,NOT(IFERROR(OR(LOWER(TRIM(SUBSTITUTE(SUBSTITUTE(E12," "," ")," "," ")))="",LOWER(TRIM(SUBSTITUTE(SUBSTITUTE(E12," "," ")," "," ")))="да",LOWER(TRIM(SUBSTITUTE(SUBSTITUTE(E12," "," ")," "," ")))="нет"),FALSE)))</formula>
    </cfRule>
  </conditionalFormatting>
  <conditionalFormatting sqref="F12">
    <cfRule type="expression" priority="29" dxfId="0" stopIfTrue="1">
      <formula>AND($K$1,NOT(IFERROR(OR(LOWER(TRIM(SUBSTITUTE(SUBSTITUTE(F12," "," ")," "," ")))="",LOWER(TRIM(SUBSTITUTE(SUBSTITUTE(F12," "," ")," "," ")))="да",LOWER(TRIM(SUBSTITUTE(SUBSTITUTE(F12," "," ")," "," ")))="нет"),FALSE)))</formula>
    </cfRule>
  </conditionalFormatting>
  <conditionalFormatting sqref="G12">
    <cfRule type="expression" priority="30" dxfId="0" stopIfTrue="1">
      <formula>AND($K$1,NOT(IFERROR(OR(LOWER(TRIM(SUBSTITUTE(SUBSTITUTE(G12," "," ")," "," ")))="",LOWER(TRIM(SUBSTITUTE(SUBSTITUTE(G12," "," ")," "," ")))="да",LOWER(TRIM(SUBSTITUTE(SUBSTITUTE(G12," "," ")," "," ")))="нет"),FALSE)))</formula>
    </cfRule>
  </conditionalFormatting>
  <conditionalFormatting sqref="B13">
    <cfRule type="expression" priority="37" dxfId="0" stopIfTrue="1">
      <formula>AND($K$1,NOT(OR(NOT(IFERROR(LEN(LOWER(TRIM(SUBSTITUTE(SUBSTITUTE(B13," "," ")," "," "))))&gt;0,TRUE)),ISNUMBER(B13))))</formula>
    </cfRule>
    <cfRule type="expression" priority="10043" dxfId="1" stopIfTrue="0">
      <formula>AND($K$1,OR(IFERROR(LEN(LOWER(TRIM(SUBSTITUTE(SUBSTITUTE($B13," "," ")," "," "))))&gt;0,TRUE),IFERROR(LEN(LOWER(TRIM(SUBSTITUTE(SUBSTITUTE($C13," "," ")," "," "))))&gt;0,TRUE),IFERROR(LEN(LOWER(TRIM(SUBSTITUTE(SUBSTITUTE($D13," "," ")," "," "))))&gt;0,TRUE),IFERROR(LEN(LOWER(TRIM(SUBSTITUTE(SUBSTITUTE($E13," "," ")," "," "))))&gt;0,TRUE),IFERROR(LEN(LOWER(TRIM(SUBSTITUTE(SUBSTITUTE($F13," "," ")," "," "))))&gt;0,TRUE),IFERROR(LEN(LOWER(TRIM(SUBSTITUTE(SUBSTITUTE($G13," "," ")," "," "))))&gt;0,TRUE)))</formula>
    </cfRule>
    <cfRule type="expression" priority="44" dxfId="0" stopIfTrue="1">
      <formula>AND($K$1,OR(IFERROR(LEN(LOWER(TRIM(SUBSTITUTE(SUBSTITUTE($B13," "," ")," "," "))))&gt;0,TRUE),IFERROR(LEN(LOWER(TRIM(SUBSTITUTE(SUBSTITUTE($C13," "," ")," "," "))))&gt;0,TRUE),IFERROR(LEN(LOWER(TRIM(SUBSTITUTE(SUBSTITUTE($D13," "," ")," "," "))))&gt;0,TRUE),IFERROR(LEN(LOWER(TRIM(SUBSTITUTE(SUBSTITUTE($E13," "," ")," "," "))))&gt;0,TRUE),IFERROR(LEN(LOWER(TRIM(SUBSTITUTE(SUBSTITUTE($F13," "," ")," "," "))))&gt;0,TRUE),IFERROR(LEN(LOWER(TRIM(SUBSTITUTE(SUBSTITUTE($G13," "," ")," "," "))))&gt;0,TRUE)),NOT(OR(ISNUMBER($B13),ISNUMBER($C13),ISNUMBER($D13))))</formula>
    </cfRule>
  </conditionalFormatting>
  <conditionalFormatting sqref="C13">
    <cfRule type="expression" priority="38" dxfId="0" stopIfTrue="1">
      <formula>AND($K$1,NOT(OR(NOT(IFERROR(LEN(LOWER(TRIM(SUBSTITUTE(SUBSTITUTE(C13," "," ")," "," "))))&gt;0,TRUE)),ISNUMBER(C13))))</formula>
    </cfRule>
    <cfRule type="expression" priority="10045" dxfId="1" stopIfTrue="0">
      <formula>AND($K$1,OR(IFERROR(LEN(LOWER(TRIM(SUBSTITUTE(SUBSTITUTE($B13," "," ")," "," "))))&gt;0,TRUE),IFERROR(LEN(LOWER(TRIM(SUBSTITUTE(SUBSTITUTE($C13," "," ")," "," "))))&gt;0,TRUE),IFERROR(LEN(LOWER(TRIM(SUBSTITUTE(SUBSTITUTE($D13," "," ")," "," "))))&gt;0,TRUE),IFERROR(LEN(LOWER(TRIM(SUBSTITUTE(SUBSTITUTE($E13," "," ")," "," "))))&gt;0,TRUE),IFERROR(LEN(LOWER(TRIM(SUBSTITUTE(SUBSTITUTE($F13," "," ")," "," "))))&gt;0,TRUE),IFERROR(LEN(LOWER(TRIM(SUBSTITUTE(SUBSTITUTE($G13," "," ")," "," "))))&gt;0,TRUE)))</formula>
    </cfRule>
    <cfRule type="expression" priority="46" dxfId="0" stopIfTrue="1">
      <formula>AND($K$1,OR(IFERROR(LEN(LOWER(TRIM(SUBSTITUTE(SUBSTITUTE($B13," "," ")," "," "))))&gt;0,TRUE),IFERROR(LEN(LOWER(TRIM(SUBSTITUTE(SUBSTITUTE($C13," "," ")," "," "))))&gt;0,TRUE),IFERROR(LEN(LOWER(TRIM(SUBSTITUTE(SUBSTITUTE($D13," "," ")," "," "))))&gt;0,TRUE),IFERROR(LEN(LOWER(TRIM(SUBSTITUTE(SUBSTITUTE($E13," "," ")," "," "))))&gt;0,TRUE),IFERROR(LEN(LOWER(TRIM(SUBSTITUTE(SUBSTITUTE($F13," "," ")," "," "))))&gt;0,TRUE),IFERROR(LEN(LOWER(TRIM(SUBSTITUTE(SUBSTITUTE($G13," "," ")," "," "))))&gt;0,TRUE)),NOT(OR(ISNUMBER($B13),ISNUMBER($C13),ISNUMBER($D13))))</formula>
    </cfRule>
  </conditionalFormatting>
  <conditionalFormatting sqref="D13">
    <cfRule type="expression" priority="39" dxfId="0" stopIfTrue="1">
      <formula>AND($K$1,NOT(OR(NOT(IFERROR(LEN(LOWER(TRIM(SUBSTITUTE(SUBSTITUTE(D13," "," ")," "," "))))&gt;0,TRUE)),ISNUMBER(D13))))</formula>
    </cfRule>
    <cfRule type="expression" priority="10047" dxfId="1" stopIfTrue="0">
      <formula>AND($K$1,OR(IFERROR(LEN(LOWER(TRIM(SUBSTITUTE(SUBSTITUTE($B13," "," ")," "," "))))&gt;0,TRUE),IFERROR(LEN(LOWER(TRIM(SUBSTITUTE(SUBSTITUTE($C13," "," ")," "," "))))&gt;0,TRUE),IFERROR(LEN(LOWER(TRIM(SUBSTITUTE(SUBSTITUTE($D13," "," ")," "," "))))&gt;0,TRUE),IFERROR(LEN(LOWER(TRIM(SUBSTITUTE(SUBSTITUTE($E13," "," ")," "," "))))&gt;0,TRUE),IFERROR(LEN(LOWER(TRIM(SUBSTITUTE(SUBSTITUTE($F13," "," ")," "," "))))&gt;0,TRUE),IFERROR(LEN(LOWER(TRIM(SUBSTITUTE(SUBSTITUTE($G13," "," ")," "," "))))&gt;0,TRUE)))</formula>
    </cfRule>
    <cfRule type="expression" priority="48" dxfId="0" stopIfTrue="1">
      <formula>AND($K$1,OR(IFERROR(LEN(LOWER(TRIM(SUBSTITUTE(SUBSTITUTE($B13," "," ")," "," "))))&gt;0,TRUE),IFERROR(LEN(LOWER(TRIM(SUBSTITUTE(SUBSTITUTE($C13," "," ")," "," "))))&gt;0,TRUE),IFERROR(LEN(LOWER(TRIM(SUBSTITUTE(SUBSTITUTE($D13," "," ")," "," "))))&gt;0,TRUE),IFERROR(LEN(LOWER(TRIM(SUBSTITUTE(SUBSTITUTE($E13," "," ")," "," "))))&gt;0,TRUE),IFERROR(LEN(LOWER(TRIM(SUBSTITUTE(SUBSTITUTE($F13," "," ")," "," "))))&gt;0,TRUE),IFERROR(LEN(LOWER(TRIM(SUBSTITUTE(SUBSTITUTE($G13," "," ")," "," "))))&gt;0,TRUE)),NOT(OR(ISNUMBER($B13),ISNUMBER($C13),ISNUMBER($D13))))</formula>
    </cfRule>
  </conditionalFormatting>
  <conditionalFormatting sqref="E13">
    <cfRule type="expression" priority="40" dxfId="0" stopIfTrue="1">
      <formula>AND($K$1,NOT(IFERROR(OR(LOWER(TRIM(SUBSTITUTE(SUBSTITUTE(E13," "," ")," "," ")))="",LOWER(TRIM(SUBSTITUTE(SUBSTITUTE(E13," "," ")," "," ")))="да",LOWER(TRIM(SUBSTITUTE(SUBSTITUTE(E13," "," ")," "," ")))="нет"),FALSE)))</formula>
    </cfRule>
  </conditionalFormatting>
  <conditionalFormatting sqref="F13">
    <cfRule type="expression" priority="41" dxfId="0" stopIfTrue="1">
      <formula>AND($K$1,NOT(IFERROR(OR(LOWER(TRIM(SUBSTITUTE(SUBSTITUTE(F13," "," ")," "," ")))="",LOWER(TRIM(SUBSTITUTE(SUBSTITUTE(F13," "," ")," "," ")))="да",LOWER(TRIM(SUBSTITUTE(SUBSTITUTE(F13," "," ")," "," ")))="нет"),FALSE)))</formula>
    </cfRule>
  </conditionalFormatting>
  <conditionalFormatting sqref="G13">
    <cfRule type="expression" priority="42" dxfId="0" stopIfTrue="1">
      <formula>AND($K$1,NOT(IFERROR(OR(LOWER(TRIM(SUBSTITUTE(SUBSTITUTE(G13," "," ")," "," ")))="",LOWER(TRIM(SUBSTITUTE(SUBSTITUTE(G13," "," ")," "," ")))="да",LOWER(TRIM(SUBSTITUTE(SUBSTITUTE(G13," "," ")," "," ")))="нет"),FALSE)))</formula>
    </cfRule>
  </conditionalFormatting>
  <conditionalFormatting sqref="B14">
    <cfRule type="expression" priority="49" dxfId="0" stopIfTrue="1">
      <formula>AND($K$1,NOT(OR(NOT(IFERROR(LEN(LOWER(TRIM(SUBSTITUTE(SUBSTITUTE(B14," "," ")," "," "))))&gt;0,TRUE)),ISNUMBER(B14))))</formula>
    </cfRule>
    <cfRule type="expression" priority="10055" dxfId="1" stopIfTrue="0">
      <formula>AND($K$1,OR(IFERROR(LEN(LOWER(TRIM(SUBSTITUTE(SUBSTITUTE($B14," "," ")," "," "))))&gt;0,TRUE),IFERROR(LEN(LOWER(TRIM(SUBSTITUTE(SUBSTITUTE($C14," "," ")," "," "))))&gt;0,TRUE),IFERROR(LEN(LOWER(TRIM(SUBSTITUTE(SUBSTITUTE($D14," "," ")," "," "))))&gt;0,TRUE),IFERROR(LEN(LOWER(TRIM(SUBSTITUTE(SUBSTITUTE($E14," "," ")," "," "))))&gt;0,TRUE),IFERROR(LEN(LOWER(TRIM(SUBSTITUTE(SUBSTITUTE($F14," "," ")," "," "))))&gt;0,TRUE),IFERROR(LEN(LOWER(TRIM(SUBSTITUTE(SUBSTITUTE($G14," "," ")," "," "))))&gt;0,TRUE)))</formula>
    </cfRule>
    <cfRule type="expression" priority="56" dxfId="0" stopIfTrue="1">
      <formula>AND($K$1,OR(IFERROR(LEN(LOWER(TRIM(SUBSTITUTE(SUBSTITUTE($B14," "," ")," "," "))))&gt;0,TRUE),IFERROR(LEN(LOWER(TRIM(SUBSTITUTE(SUBSTITUTE($C14," "," ")," "," "))))&gt;0,TRUE),IFERROR(LEN(LOWER(TRIM(SUBSTITUTE(SUBSTITUTE($D14," "," ")," "," "))))&gt;0,TRUE),IFERROR(LEN(LOWER(TRIM(SUBSTITUTE(SUBSTITUTE($E14," "," ")," "," "))))&gt;0,TRUE),IFERROR(LEN(LOWER(TRIM(SUBSTITUTE(SUBSTITUTE($F14," "," ")," "," "))))&gt;0,TRUE),IFERROR(LEN(LOWER(TRIM(SUBSTITUTE(SUBSTITUTE($G14," "," ")," "," "))))&gt;0,TRUE)),NOT(OR(ISNUMBER($B14),ISNUMBER($C14),ISNUMBER($D14))))</formula>
    </cfRule>
  </conditionalFormatting>
  <conditionalFormatting sqref="C14">
    <cfRule type="expression" priority="50" dxfId="0" stopIfTrue="1">
      <formula>AND($K$1,NOT(OR(NOT(IFERROR(LEN(LOWER(TRIM(SUBSTITUTE(SUBSTITUTE(C14," "," ")," "," "))))&gt;0,TRUE)),ISNUMBER(C14))))</formula>
    </cfRule>
    <cfRule type="expression" priority="10057" dxfId="1" stopIfTrue="0">
      <formula>AND($K$1,OR(IFERROR(LEN(LOWER(TRIM(SUBSTITUTE(SUBSTITUTE($B14," "," ")," "," "))))&gt;0,TRUE),IFERROR(LEN(LOWER(TRIM(SUBSTITUTE(SUBSTITUTE($C14," "," ")," "," "))))&gt;0,TRUE),IFERROR(LEN(LOWER(TRIM(SUBSTITUTE(SUBSTITUTE($D14," "," ")," "," "))))&gt;0,TRUE),IFERROR(LEN(LOWER(TRIM(SUBSTITUTE(SUBSTITUTE($E14," "," ")," "," "))))&gt;0,TRUE),IFERROR(LEN(LOWER(TRIM(SUBSTITUTE(SUBSTITUTE($F14," "," ")," "," "))))&gt;0,TRUE),IFERROR(LEN(LOWER(TRIM(SUBSTITUTE(SUBSTITUTE($G14," "," ")," "," "))))&gt;0,TRUE)))</formula>
    </cfRule>
    <cfRule type="expression" priority="58" dxfId="0" stopIfTrue="1">
      <formula>AND($K$1,OR(IFERROR(LEN(LOWER(TRIM(SUBSTITUTE(SUBSTITUTE($B14," "," ")," "," "))))&gt;0,TRUE),IFERROR(LEN(LOWER(TRIM(SUBSTITUTE(SUBSTITUTE($C14," "," ")," "," "))))&gt;0,TRUE),IFERROR(LEN(LOWER(TRIM(SUBSTITUTE(SUBSTITUTE($D14," "," ")," "," "))))&gt;0,TRUE),IFERROR(LEN(LOWER(TRIM(SUBSTITUTE(SUBSTITUTE($E14," "," ")," "," "))))&gt;0,TRUE),IFERROR(LEN(LOWER(TRIM(SUBSTITUTE(SUBSTITUTE($F14," "," ")," "," "))))&gt;0,TRUE),IFERROR(LEN(LOWER(TRIM(SUBSTITUTE(SUBSTITUTE($G14," "," ")," "," "))))&gt;0,TRUE)),NOT(OR(ISNUMBER($B14),ISNUMBER($C14),ISNUMBER($D14))))</formula>
    </cfRule>
  </conditionalFormatting>
  <conditionalFormatting sqref="D14">
    <cfRule type="expression" priority="51" dxfId="0" stopIfTrue="1">
      <formula>AND($K$1,NOT(OR(NOT(IFERROR(LEN(LOWER(TRIM(SUBSTITUTE(SUBSTITUTE(D14," "," ")," "," "))))&gt;0,TRUE)),ISNUMBER(D14))))</formula>
    </cfRule>
    <cfRule type="expression" priority="10059" dxfId="1" stopIfTrue="0">
      <formula>AND($K$1,OR(IFERROR(LEN(LOWER(TRIM(SUBSTITUTE(SUBSTITUTE($B14," "," ")," "," "))))&gt;0,TRUE),IFERROR(LEN(LOWER(TRIM(SUBSTITUTE(SUBSTITUTE($C14," "," ")," "," "))))&gt;0,TRUE),IFERROR(LEN(LOWER(TRIM(SUBSTITUTE(SUBSTITUTE($D14," "," ")," "," "))))&gt;0,TRUE),IFERROR(LEN(LOWER(TRIM(SUBSTITUTE(SUBSTITUTE($E14," "," ")," "," "))))&gt;0,TRUE),IFERROR(LEN(LOWER(TRIM(SUBSTITUTE(SUBSTITUTE($F14," "," ")," "," "))))&gt;0,TRUE),IFERROR(LEN(LOWER(TRIM(SUBSTITUTE(SUBSTITUTE($G14," "," ")," "," "))))&gt;0,TRUE)))</formula>
    </cfRule>
    <cfRule type="expression" priority="60" dxfId="0" stopIfTrue="1">
      <formula>AND($K$1,OR(IFERROR(LEN(LOWER(TRIM(SUBSTITUTE(SUBSTITUTE($B14," "," ")," "," "))))&gt;0,TRUE),IFERROR(LEN(LOWER(TRIM(SUBSTITUTE(SUBSTITUTE($C14," "," ")," "," "))))&gt;0,TRUE),IFERROR(LEN(LOWER(TRIM(SUBSTITUTE(SUBSTITUTE($D14," "," ")," "," "))))&gt;0,TRUE),IFERROR(LEN(LOWER(TRIM(SUBSTITUTE(SUBSTITUTE($E14," "," ")," "," "))))&gt;0,TRUE),IFERROR(LEN(LOWER(TRIM(SUBSTITUTE(SUBSTITUTE($F14," "," ")," "," "))))&gt;0,TRUE),IFERROR(LEN(LOWER(TRIM(SUBSTITUTE(SUBSTITUTE($G14," "," ")," "," "))))&gt;0,TRUE)),NOT(OR(ISNUMBER($B14),ISNUMBER($C14),ISNUMBER($D14))))</formula>
    </cfRule>
  </conditionalFormatting>
  <conditionalFormatting sqref="E14">
    <cfRule type="expression" priority="52" dxfId="0" stopIfTrue="1">
      <formula>AND($K$1,NOT(IFERROR(OR(LOWER(TRIM(SUBSTITUTE(SUBSTITUTE(E14," "," ")," "," ")))="",LOWER(TRIM(SUBSTITUTE(SUBSTITUTE(E14," "," ")," "," ")))="да",LOWER(TRIM(SUBSTITUTE(SUBSTITUTE(E14," "," ")," "," ")))="нет"),FALSE)))</formula>
    </cfRule>
  </conditionalFormatting>
  <conditionalFormatting sqref="F14">
    <cfRule type="expression" priority="53" dxfId="0" stopIfTrue="1">
      <formula>AND($K$1,NOT(IFERROR(OR(LOWER(TRIM(SUBSTITUTE(SUBSTITUTE(F14," "," ")," "," ")))="",LOWER(TRIM(SUBSTITUTE(SUBSTITUTE(F14," "," ")," "," ")))="да",LOWER(TRIM(SUBSTITUTE(SUBSTITUTE(F14," "," ")," "," ")))="нет"),FALSE)))</formula>
    </cfRule>
  </conditionalFormatting>
  <conditionalFormatting sqref="G14">
    <cfRule type="expression" priority="54" dxfId="0" stopIfTrue="1">
      <formula>AND($K$1,NOT(IFERROR(OR(LOWER(TRIM(SUBSTITUTE(SUBSTITUTE(G14," "," ")," "," ")))="",LOWER(TRIM(SUBSTITUTE(SUBSTITUTE(G14," "," ")," "," ")))="да",LOWER(TRIM(SUBSTITUTE(SUBSTITUTE(G14," "," ")," "," ")))="нет"),FALSE)))</formula>
    </cfRule>
  </conditionalFormatting>
  <conditionalFormatting sqref="B15">
    <cfRule type="expression" priority="61" dxfId="0" stopIfTrue="1">
      <formula>AND($K$1,NOT(OR(NOT(IFERROR(LEN(LOWER(TRIM(SUBSTITUTE(SUBSTITUTE(B15," "," ")," "," "))))&gt;0,TRUE)),ISNUMBER(B15))))</formula>
    </cfRule>
    <cfRule type="expression" priority="10067" dxfId="1" stopIfTrue="0">
      <formula>AND($K$1,OR(IFERROR(LEN(LOWER(TRIM(SUBSTITUTE(SUBSTITUTE($B15," "," ")," "," "))))&gt;0,TRUE),IFERROR(LEN(LOWER(TRIM(SUBSTITUTE(SUBSTITUTE($C15," "," ")," "," "))))&gt;0,TRUE),IFERROR(LEN(LOWER(TRIM(SUBSTITUTE(SUBSTITUTE($D15," "," ")," "," "))))&gt;0,TRUE),IFERROR(LEN(LOWER(TRIM(SUBSTITUTE(SUBSTITUTE($E15," "," ")," "," "))))&gt;0,TRUE),IFERROR(LEN(LOWER(TRIM(SUBSTITUTE(SUBSTITUTE($F15," "," ")," "," "))))&gt;0,TRUE),IFERROR(LEN(LOWER(TRIM(SUBSTITUTE(SUBSTITUTE($G15," "," ")," "," "))))&gt;0,TRUE)))</formula>
    </cfRule>
    <cfRule type="expression" priority="68" dxfId="0" stopIfTrue="1">
      <formula>AND($K$1,OR(IFERROR(LEN(LOWER(TRIM(SUBSTITUTE(SUBSTITUTE($B15," "," ")," "," "))))&gt;0,TRUE),IFERROR(LEN(LOWER(TRIM(SUBSTITUTE(SUBSTITUTE($C15," "," ")," "," "))))&gt;0,TRUE),IFERROR(LEN(LOWER(TRIM(SUBSTITUTE(SUBSTITUTE($D15," "," ")," "," "))))&gt;0,TRUE),IFERROR(LEN(LOWER(TRIM(SUBSTITUTE(SUBSTITUTE($E15," "," ")," "," "))))&gt;0,TRUE),IFERROR(LEN(LOWER(TRIM(SUBSTITUTE(SUBSTITUTE($F15," "," ")," "," "))))&gt;0,TRUE),IFERROR(LEN(LOWER(TRIM(SUBSTITUTE(SUBSTITUTE($G15," "," ")," "," "))))&gt;0,TRUE)),NOT(OR(ISNUMBER($B15),ISNUMBER($C15),ISNUMBER($D15))))</formula>
    </cfRule>
  </conditionalFormatting>
  <conditionalFormatting sqref="C15">
    <cfRule type="expression" priority="62" dxfId="0" stopIfTrue="1">
      <formula>AND($K$1,NOT(OR(NOT(IFERROR(LEN(LOWER(TRIM(SUBSTITUTE(SUBSTITUTE(C15," "," ")," "," "))))&gt;0,TRUE)),ISNUMBER(C15))))</formula>
    </cfRule>
    <cfRule type="expression" priority="10069" dxfId="1" stopIfTrue="0">
      <formula>AND($K$1,OR(IFERROR(LEN(LOWER(TRIM(SUBSTITUTE(SUBSTITUTE($B15," "," ")," "," "))))&gt;0,TRUE),IFERROR(LEN(LOWER(TRIM(SUBSTITUTE(SUBSTITUTE($C15," "," ")," "," "))))&gt;0,TRUE),IFERROR(LEN(LOWER(TRIM(SUBSTITUTE(SUBSTITUTE($D15," "," ")," "," "))))&gt;0,TRUE),IFERROR(LEN(LOWER(TRIM(SUBSTITUTE(SUBSTITUTE($E15," "," ")," "," "))))&gt;0,TRUE),IFERROR(LEN(LOWER(TRIM(SUBSTITUTE(SUBSTITUTE($F15," "," ")," "," "))))&gt;0,TRUE),IFERROR(LEN(LOWER(TRIM(SUBSTITUTE(SUBSTITUTE($G15," "," ")," "," "))))&gt;0,TRUE)))</formula>
    </cfRule>
    <cfRule type="expression" priority="70" dxfId="0" stopIfTrue="1">
      <formula>AND($K$1,OR(IFERROR(LEN(LOWER(TRIM(SUBSTITUTE(SUBSTITUTE($B15," "," ")," "," "))))&gt;0,TRUE),IFERROR(LEN(LOWER(TRIM(SUBSTITUTE(SUBSTITUTE($C15," "," ")," "," "))))&gt;0,TRUE),IFERROR(LEN(LOWER(TRIM(SUBSTITUTE(SUBSTITUTE($D15," "," ")," "," "))))&gt;0,TRUE),IFERROR(LEN(LOWER(TRIM(SUBSTITUTE(SUBSTITUTE($E15," "," ")," "," "))))&gt;0,TRUE),IFERROR(LEN(LOWER(TRIM(SUBSTITUTE(SUBSTITUTE($F15," "," ")," "," "))))&gt;0,TRUE),IFERROR(LEN(LOWER(TRIM(SUBSTITUTE(SUBSTITUTE($G15," "," ")," "," "))))&gt;0,TRUE)),NOT(OR(ISNUMBER($B15),ISNUMBER($C15),ISNUMBER($D15))))</formula>
    </cfRule>
  </conditionalFormatting>
  <conditionalFormatting sqref="D15">
    <cfRule type="expression" priority="63" dxfId="0" stopIfTrue="1">
      <formula>AND($K$1,NOT(OR(NOT(IFERROR(LEN(LOWER(TRIM(SUBSTITUTE(SUBSTITUTE(D15," "," ")," "," "))))&gt;0,TRUE)),ISNUMBER(D15))))</formula>
    </cfRule>
    <cfRule type="expression" priority="10071" dxfId="1" stopIfTrue="0">
      <formula>AND($K$1,OR(IFERROR(LEN(LOWER(TRIM(SUBSTITUTE(SUBSTITUTE($B15," "," ")," "," "))))&gt;0,TRUE),IFERROR(LEN(LOWER(TRIM(SUBSTITUTE(SUBSTITUTE($C15," "," ")," "," "))))&gt;0,TRUE),IFERROR(LEN(LOWER(TRIM(SUBSTITUTE(SUBSTITUTE($D15," "," ")," "," "))))&gt;0,TRUE),IFERROR(LEN(LOWER(TRIM(SUBSTITUTE(SUBSTITUTE($E15," "," ")," "," "))))&gt;0,TRUE),IFERROR(LEN(LOWER(TRIM(SUBSTITUTE(SUBSTITUTE($F15," "," ")," "," "))))&gt;0,TRUE),IFERROR(LEN(LOWER(TRIM(SUBSTITUTE(SUBSTITUTE($G15," "," ")," "," "))))&gt;0,TRUE)))</formula>
    </cfRule>
    <cfRule type="expression" priority="72" dxfId="0" stopIfTrue="1">
      <formula>AND($K$1,OR(IFERROR(LEN(LOWER(TRIM(SUBSTITUTE(SUBSTITUTE($B15," "," ")," "," "))))&gt;0,TRUE),IFERROR(LEN(LOWER(TRIM(SUBSTITUTE(SUBSTITUTE($C15," "," ")," "," "))))&gt;0,TRUE),IFERROR(LEN(LOWER(TRIM(SUBSTITUTE(SUBSTITUTE($D15," "," ")," "," "))))&gt;0,TRUE),IFERROR(LEN(LOWER(TRIM(SUBSTITUTE(SUBSTITUTE($E15," "," ")," "," "))))&gt;0,TRUE),IFERROR(LEN(LOWER(TRIM(SUBSTITUTE(SUBSTITUTE($F15," "," ")," "," "))))&gt;0,TRUE),IFERROR(LEN(LOWER(TRIM(SUBSTITUTE(SUBSTITUTE($G15," "," ")," "," "))))&gt;0,TRUE)),NOT(OR(ISNUMBER($B15),ISNUMBER($C15),ISNUMBER($D15))))</formula>
    </cfRule>
  </conditionalFormatting>
  <conditionalFormatting sqref="E15">
    <cfRule type="expression" priority="64" dxfId="0" stopIfTrue="1">
      <formula>AND($K$1,NOT(IFERROR(OR(LOWER(TRIM(SUBSTITUTE(SUBSTITUTE(E15," "," ")," "," ")))="",LOWER(TRIM(SUBSTITUTE(SUBSTITUTE(E15," "," ")," "," ")))="да",LOWER(TRIM(SUBSTITUTE(SUBSTITUTE(E15," "," ")," "," ")))="нет"),FALSE)))</formula>
    </cfRule>
  </conditionalFormatting>
  <conditionalFormatting sqref="F15">
    <cfRule type="expression" priority="65" dxfId="0" stopIfTrue="1">
      <formula>AND($K$1,NOT(IFERROR(OR(LOWER(TRIM(SUBSTITUTE(SUBSTITUTE(F15," "," ")," "," ")))="",LOWER(TRIM(SUBSTITUTE(SUBSTITUTE(F15," "," ")," "," ")))="да",LOWER(TRIM(SUBSTITUTE(SUBSTITUTE(F15," "," ")," "," ")))="нет"),FALSE)))</formula>
    </cfRule>
  </conditionalFormatting>
  <conditionalFormatting sqref="G15">
    <cfRule type="expression" priority="66" dxfId="0" stopIfTrue="1">
      <formula>AND($K$1,NOT(IFERROR(OR(LOWER(TRIM(SUBSTITUTE(SUBSTITUTE(G15," "," ")," "," ")))="",LOWER(TRIM(SUBSTITUTE(SUBSTITUTE(G15," "," ")," "," ")))="да",LOWER(TRIM(SUBSTITUTE(SUBSTITUTE(G15," "," ")," "," ")))="нет"),FALSE)))</formula>
    </cfRule>
  </conditionalFormatting>
  <conditionalFormatting sqref="B16">
    <cfRule type="expression" priority="73" dxfId="0" stopIfTrue="1">
      <formula>AND($K$1,NOT(OR(NOT(IFERROR(LEN(LOWER(TRIM(SUBSTITUTE(SUBSTITUTE(B16," "," ")," "," "))))&gt;0,TRUE)),ISNUMBER(B16))))</formula>
    </cfRule>
    <cfRule type="expression" priority="10079" dxfId="1" stopIfTrue="0">
      <formula>AND($K$1,OR(IFERROR(LEN(LOWER(TRIM(SUBSTITUTE(SUBSTITUTE($B16," "," ")," "," "))))&gt;0,TRUE),IFERROR(LEN(LOWER(TRIM(SUBSTITUTE(SUBSTITUTE($C16," "," ")," "," "))))&gt;0,TRUE),IFERROR(LEN(LOWER(TRIM(SUBSTITUTE(SUBSTITUTE($D16," "," ")," "," "))))&gt;0,TRUE),IFERROR(LEN(LOWER(TRIM(SUBSTITUTE(SUBSTITUTE($E16," "," ")," "," "))))&gt;0,TRUE),IFERROR(LEN(LOWER(TRIM(SUBSTITUTE(SUBSTITUTE($F16," "," ")," "," "))))&gt;0,TRUE),IFERROR(LEN(LOWER(TRIM(SUBSTITUTE(SUBSTITUTE($G16," "," ")," "," "))))&gt;0,TRUE)))</formula>
    </cfRule>
    <cfRule type="expression" priority="80" dxfId="0" stopIfTrue="1">
      <formula>AND($K$1,OR(IFERROR(LEN(LOWER(TRIM(SUBSTITUTE(SUBSTITUTE($B16," "," ")," "," "))))&gt;0,TRUE),IFERROR(LEN(LOWER(TRIM(SUBSTITUTE(SUBSTITUTE($C16," "," ")," "," "))))&gt;0,TRUE),IFERROR(LEN(LOWER(TRIM(SUBSTITUTE(SUBSTITUTE($D16," "," ")," "," "))))&gt;0,TRUE),IFERROR(LEN(LOWER(TRIM(SUBSTITUTE(SUBSTITUTE($E16," "," ")," "," "))))&gt;0,TRUE),IFERROR(LEN(LOWER(TRIM(SUBSTITUTE(SUBSTITUTE($F16," "," ")," "," "))))&gt;0,TRUE),IFERROR(LEN(LOWER(TRIM(SUBSTITUTE(SUBSTITUTE($G16," "," ")," "," "))))&gt;0,TRUE)),NOT(OR(ISNUMBER($B16),ISNUMBER($C16),ISNUMBER($D16))))</formula>
    </cfRule>
  </conditionalFormatting>
  <conditionalFormatting sqref="C16">
    <cfRule type="expression" priority="74" dxfId="0" stopIfTrue="1">
      <formula>AND($K$1,NOT(OR(NOT(IFERROR(LEN(LOWER(TRIM(SUBSTITUTE(SUBSTITUTE(C16," "," ")," "," "))))&gt;0,TRUE)),ISNUMBER(C16))))</formula>
    </cfRule>
    <cfRule type="expression" priority="10081" dxfId="1" stopIfTrue="0">
      <formula>AND($K$1,OR(IFERROR(LEN(LOWER(TRIM(SUBSTITUTE(SUBSTITUTE($B16," "," ")," "," "))))&gt;0,TRUE),IFERROR(LEN(LOWER(TRIM(SUBSTITUTE(SUBSTITUTE($C16," "," ")," "," "))))&gt;0,TRUE),IFERROR(LEN(LOWER(TRIM(SUBSTITUTE(SUBSTITUTE($D16," "," ")," "," "))))&gt;0,TRUE),IFERROR(LEN(LOWER(TRIM(SUBSTITUTE(SUBSTITUTE($E16," "," ")," "," "))))&gt;0,TRUE),IFERROR(LEN(LOWER(TRIM(SUBSTITUTE(SUBSTITUTE($F16," "," ")," "," "))))&gt;0,TRUE),IFERROR(LEN(LOWER(TRIM(SUBSTITUTE(SUBSTITUTE($G16," "," ")," "," "))))&gt;0,TRUE)))</formula>
    </cfRule>
    <cfRule type="expression" priority="82" dxfId="0" stopIfTrue="1">
      <formula>AND($K$1,OR(IFERROR(LEN(LOWER(TRIM(SUBSTITUTE(SUBSTITUTE($B16," "," ")," "," "))))&gt;0,TRUE),IFERROR(LEN(LOWER(TRIM(SUBSTITUTE(SUBSTITUTE($C16," "," ")," "," "))))&gt;0,TRUE),IFERROR(LEN(LOWER(TRIM(SUBSTITUTE(SUBSTITUTE($D16," "," ")," "," "))))&gt;0,TRUE),IFERROR(LEN(LOWER(TRIM(SUBSTITUTE(SUBSTITUTE($E16," "," ")," "," "))))&gt;0,TRUE),IFERROR(LEN(LOWER(TRIM(SUBSTITUTE(SUBSTITUTE($F16," "," ")," "," "))))&gt;0,TRUE),IFERROR(LEN(LOWER(TRIM(SUBSTITUTE(SUBSTITUTE($G16," "," ")," "," "))))&gt;0,TRUE)),NOT(OR(ISNUMBER($B16),ISNUMBER($C16),ISNUMBER($D16))))</formula>
    </cfRule>
  </conditionalFormatting>
  <conditionalFormatting sqref="D16">
    <cfRule type="expression" priority="75" dxfId="0" stopIfTrue="1">
      <formula>AND($K$1,NOT(OR(NOT(IFERROR(LEN(LOWER(TRIM(SUBSTITUTE(SUBSTITUTE(D16," "," ")," "," "))))&gt;0,TRUE)),ISNUMBER(D16))))</formula>
    </cfRule>
    <cfRule type="expression" priority="10083" dxfId="1" stopIfTrue="0">
      <formula>AND($K$1,OR(IFERROR(LEN(LOWER(TRIM(SUBSTITUTE(SUBSTITUTE($B16," "," ")," "," "))))&gt;0,TRUE),IFERROR(LEN(LOWER(TRIM(SUBSTITUTE(SUBSTITUTE($C16," "," ")," "," "))))&gt;0,TRUE),IFERROR(LEN(LOWER(TRIM(SUBSTITUTE(SUBSTITUTE($D16," "," ")," "," "))))&gt;0,TRUE),IFERROR(LEN(LOWER(TRIM(SUBSTITUTE(SUBSTITUTE($E16," "," ")," "," "))))&gt;0,TRUE),IFERROR(LEN(LOWER(TRIM(SUBSTITUTE(SUBSTITUTE($F16," "," ")," "," "))))&gt;0,TRUE),IFERROR(LEN(LOWER(TRIM(SUBSTITUTE(SUBSTITUTE($G16," "," ")," "," "))))&gt;0,TRUE)))</formula>
    </cfRule>
    <cfRule type="expression" priority="84" dxfId="0" stopIfTrue="1">
      <formula>AND($K$1,OR(IFERROR(LEN(LOWER(TRIM(SUBSTITUTE(SUBSTITUTE($B16," "," ")," "," "))))&gt;0,TRUE),IFERROR(LEN(LOWER(TRIM(SUBSTITUTE(SUBSTITUTE($C16," "," ")," "," "))))&gt;0,TRUE),IFERROR(LEN(LOWER(TRIM(SUBSTITUTE(SUBSTITUTE($D16," "," ")," "," "))))&gt;0,TRUE),IFERROR(LEN(LOWER(TRIM(SUBSTITUTE(SUBSTITUTE($E16," "," ")," "," "))))&gt;0,TRUE),IFERROR(LEN(LOWER(TRIM(SUBSTITUTE(SUBSTITUTE($F16," "," ")," "," "))))&gt;0,TRUE),IFERROR(LEN(LOWER(TRIM(SUBSTITUTE(SUBSTITUTE($G16," "," ")," "," "))))&gt;0,TRUE)),NOT(OR(ISNUMBER($B16),ISNUMBER($C16),ISNUMBER($D16))))</formula>
    </cfRule>
  </conditionalFormatting>
  <conditionalFormatting sqref="E16">
    <cfRule type="expression" priority="76" dxfId="0" stopIfTrue="1">
      <formula>AND($K$1,NOT(IFERROR(OR(LOWER(TRIM(SUBSTITUTE(SUBSTITUTE(E16," "," ")," "," ")))="",LOWER(TRIM(SUBSTITUTE(SUBSTITUTE(E16," "," ")," "," ")))="да",LOWER(TRIM(SUBSTITUTE(SUBSTITUTE(E16," "," ")," "," ")))="нет"),FALSE)))</formula>
    </cfRule>
  </conditionalFormatting>
  <conditionalFormatting sqref="F16">
    <cfRule type="expression" priority="77" dxfId="0" stopIfTrue="1">
      <formula>AND($K$1,NOT(IFERROR(OR(LOWER(TRIM(SUBSTITUTE(SUBSTITUTE(F16," "," ")," "," ")))="",LOWER(TRIM(SUBSTITUTE(SUBSTITUTE(F16," "," ")," "," ")))="да",LOWER(TRIM(SUBSTITUTE(SUBSTITUTE(F16," "," ")," "," ")))="нет"),FALSE)))</formula>
    </cfRule>
  </conditionalFormatting>
  <conditionalFormatting sqref="G16">
    <cfRule type="expression" priority="78" dxfId="0" stopIfTrue="1">
      <formula>AND($K$1,NOT(IFERROR(OR(LOWER(TRIM(SUBSTITUTE(SUBSTITUTE(G16," "," ")," "," ")))="",LOWER(TRIM(SUBSTITUTE(SUBSTITUTE(G16," "," ")," "," ")))="да",LOWER(TRIM(SUBSTITUTE(SUBSTITUTE(G16," "," ")," "," ")))="нет"),FALSE)))</formula>
    </cfRule>
  </conditionalFormatting>
  <conditionalFormatting sqref="B17">
    <cfRule type="expression" priority="85" dxfId="0" stopIfTrue="1">
      <formula>AND($K$1,NOT(OR(NOT(IFERROR(LEN(LOWER(TRIM(SUBSTITUTE(SUBSTITUTE(B17," "," ")," "," "))))&gt;0,TRUE)),ISNUMBER(B17))))</formula>
    </cfRule>
    <cfRule type="expression" priority="10091" dxfId="1" stopIfTrue="0">
      <formula>AND($K$1,OR(IFERROR(LEN(LOWER(TRIM(SUBSTITUTE(SUBSTITUTE($B17," "," ")," "," "))))&gt;0,TRUE),IFERROR(LEN(LOWER(TRIM(SUBSTITUTE(SUBSTITUTE($C17," "," ")," "," "))))&gt;0,TRUE),IFERROR(LEN(LOWER(TRIM(SUBSTITUTE(SUBSTITUTE($D17," "," ")," "," "))))&gt;0,TRUE),IFERROR(LEN(LOWER(TRIM(SUBSTITUTE(SUBSTITUTE($E17," "," ")," "," "))))&gt;0,TRUE),IFERROR(LEN(LOWER(TRIM(SUBSTITUTE(SUBSTITUTE($F17," "," ")," "," "))))&gt;0,TRUE),IFERROR(LEN(LOWER(TRIM(SUBSTITUTE(SUBSTITUTE($G17," "," ")," "," "))))&gt;0,TRUE)))</formula>
    </cfRule>
    <cfRule type="expression" priority="92" dxfId="0" stopIfTrue="1">
      <formula>AND($K$1,OR(IFERROR(LEN(LOWER(TRIM(SUBSTITUTE(SUBSTITUTE($B17," "," ")," "," "))))&gt;0,TRUE),IFERROR(LEN(LOWER(TRIM(SUBSTITUTE(SUBSTITUTE($C17," "," ")," "," "))))&gt;0,TRUE),IFERROR(LEN(LOWER(TRIM(SUBSTITUTE(SUBSTITUTE($D17," "," ")," "," "))))&gt;0,TRUE),IFERROR(LEN(LOWER(TRIM(SUBSTITUTE(SUBSTITUTE($E17," "," ")," "," "))))&gt;0,TRUE),IFERROR(LEN(LOWER(TRIM(SUBSTITUTE(SUBSTITUTE($F17," "," ")," "," "))))&gt;0,TRUE),IFERROR(LEN(LOWER(TRIM(SUBSTITUTE(SUBSTITUTE($G17," "," ")," "," "))))&gt;0,TRUE)),NOT(OR(ISNUMBER($B17),ISNUMBER($C17),ISNUMBER($D17))))</formula>
    </cfRule>
  </conditionalFormatting>
  <conditionalFormatting sqref="C17">
    <cfRule type="expression" priority="86" dxfId="0" stopIfTrue="1">
      <formula>AND($K$1,NOT(OR(NOT(IFERROR(LEN(LOWER(TRIM(SUBSTITUTE(SUBSTITUTE(C17," "," ")," "," "))))&gt;0,TRUE)),ISNUMBER(C17))))</formula>
    </cfRule>
    <cfRule type="expression" priority="10093" dxfId="1" stopIfTrue="0">
      <formula>AND($K$1,OR(IFERROR(LEN(LOWER(TRIM(SUBSTITUTE(SUBSTITUTE($B17," "," ")," "," "))))&gt;0,TRUE),IFERROR(LEN(LOWER(TRIM(SUBSTITUTE(SUBSTITUTE($C17," "," ")," "," "))))&gt;0,TRUE),IFERROR(LEN(LOWER(TRIM(SUBSTITUTE(SUBSTITUTE($D17," "," ")," "," "))))&gt;0,TRUE),IFERROR(LEN(LOWER(TRIM(SUBSTITUTE(SUBSTITUTE($E17," "," ")," "," "))))&gt;0,TRUE),IFERROR(LEN(LOWER(TRIM(SUBSTITUTE(SUBSTITUTE($F17," "," ")," "," "))))&gt;0,TRUE),IFERROR(LEN(LOWER(TRIM(SUBSTITUTE(SUBSTITUTE($G17," "," ")," "," "))))&gt;0,TRUE)))</formula>
    </cfRule>
    <cfRule type="expression" priority="94" dxfId="0" stopIfTrue="1">
      <formula>AND($K$1,OR(IFERROR(LEN(LOWER(TRIM(SUBSTITUTE(SUBSTITUTE($B17," "," ")," "," "))))&gt;0,TRUE),IFERROR(LEN(LOWER(TRIM(SUBSTITUTE(SUBSTITUTE($C17," "," ")," "," "))))&gt;0,TRUE),IFERROR(LEN(LOWER(TRIM(SUBSTITUTE(SUBSTITUTE($D17," "," ")," "," "))))&gt;0,TRUE),IFERROR(LEN(LOWER(TRIM(SUBSTITUTE(SUBSTITUTE($E17," "," ")," "," "))))&gt;0,TRUE),IFERROR(LEN(LOWER(TRIM(SUBSTITUTE(SUBSTITUTE($F17," "," ")," "," "))))&gt;0,TRUE),IFERROR(LEN(LOWER(TRIM(SUBSTITUTE(SUBSTITUTE($G17," "," ")," "," "))))&gt;0,TRUE)),NOT(OR(ISNUMBER($B17),ISNUMBER($C17),ISNUMBER($D17))))</formula>
    </cfRule>
  </conditionalFormatting>
  <conditionalFormatting sqref="D17">
    <cfRule type="expression" priority="87" dxfId="0" stopIfTrue="1">
      <formula>AND($K$1,NOT(OR(NOT(IFERROR(LEN(LOWER(TRIM(SUBSTITUTE(SUBSTITUTE(D17," "," ")," "," "))))&gt;0,TRUE)),ISNUMBER(D17))))</formula>
    </cfRule>
    <cfRule type="expression" priority="10095" dxfId="1" stopIfTrue="0">
      <formula>AND($K$1,OR(IFERROR(LEN(LOWER(TRIM(SUBSTITUTE(SUBSTITUTE($B17," "," ")," "," "))))&gt;0,TRUE),IFERROR(LEN(LOWER(TRIM(SUBSTITUTE(SUBSTITUTE($C17," "," ")," "," "))))&gt;0,TRUE),IFERROR(LEN(LOWER(TRIM(SUBSTITUTE(SUBSTITUTE($D17," "," ")," "," "))))&gt;0,TRUE),IFERROR(LEN(LOWER(TRIM(SUBSTITUTE(SUBSTITUTE($E17," "," ")," "," "))))&gt;0,TRUE),IFERROR(LEN(LOWER(TRIM(SUBSTITUTE(SUBSTITUTE($F17," "," ")," "," "))))&gt;0,TRUE),IFERROR(LEN(LOWER(TRIM(SUBSTITUTE(SUBSTITUTE($G17," "," ")," "," "))))&gt;0,TRUE)))</formula>
    </cfRule>
    <cfRule type="expression" priority="96" dxfId="0" stopIfTrue="1">
      <formula>AND($K$1,OR(IFERROR(LEN(LOWER(TRIM(SUBSTITUTE(SUBSTITUTE($B17," "," ")," "," "))))&gt;0,TRUE),IFERROR(LEN(LOWER(TRIM(SUBSTITUTE(SUBSTITUTE($C17," "," ")," "," "))))&gt;0,TRUE),IFERROR(LEN(LOWER(TRIM(SUBSTITUTE(SUBSTITUTE($D17," "," ")," "," "))))&gt;0,TRUE),IFERROR(LEN(LOWER(TRIM(SUBSTITUTE(SUBSTITUTE($E17," "," ")," "," "))))&gt;0,TRUE),IFERROR(LEN(LOWER(TRIM(SUBSTITUTE(SUBSTITUTE($F17," "," ")," "," "))))&gt;0,TRUE),IFERROR(LEN(LOWER(TRIM(SUBSTITUTE(SUBSTITUTE($G17," "," ")," "," "))))&gt;0,TRUE)),NOT(OR(ISNUMBER($B17),ISNUMBER($C17),ISNUMBER($D17))))</formula>
    </cfRule>
  </conditionalFormatting>
  <conditionalFormatting sqref="E17">
    <cfRule type="expression" priority="88" dxfId="0" stopIfTrue="1">
      <formula>AND($K$1,NOT(IFERROR(OR(LOWER(TRIM(SUBSTITUTE(SUBSTITUTE(E17," "," ")," "," ")))="",LOWER(TRIM(SUBSTITUTE(SUBSTITUTE(E17," "," ")," "," ")))="да",LOWER(TRIM(SUBSTITUTE(SUBSTITUTE(E17," "," ")," "," ")))="нет"),FALSE)))</formula>
    </cfRule>
  </conditionalFormatting>
  <conditionalFormatting sqref="F17">
    <cfRule type="expression" priority="89" dxfId="0" stopIfTrue="1">
      <formula>AND($K$1,NOT(IFERROR(OR(LOWER(TRIM(SUBSTITUTE(SUBSTITUTE(F17," "," ")," "," ")))="",LOWER(TRIM(SUBSTITUTE(SUBSTITUTE(F17," "," ")," "," ")))="да",LOWER(TRIM(SUBSTITUTE(SUBSTITUTE(F17," "," ")," "," ")))="нет"),FALSE)))</formula>
    </cfRule>
  </conditionalFormatting>
  <conditionalFormatting sqref="G17">
    <cfRule type="expression" priority="90" dxfId="0" stopIfTrue="1">
      <formula>AND($K$1,NOT(IFERROR(OR(LOWER(TRIM(SUBSTITUTE(SUBSTITUTE(G17," "," ")," "," ")))="",LOWER(TRIM(SUBSTITUTE(SUBSTITUTE(G17," "," ")," "," ")))="да",LOWER(TRIM(SUBSTITUTE(SUBSTITUTE(G17," "," ")," "," ")))="нет"),FALSE)))</formula>
    </cfRule>
  </conditionalFormatting>
  <conditionalFormatting sqref="B18">
    <cfRule type="expression" priority="97" dxfId="0" stopIfTrue="1">
      <formula>AND($K$1,NOT(OR(NOT(IFERROR(LEN(LOWER(TRIM(SUBSTITUTE(SUBSTITUTE(B18," "," ")," "," "))))&gt;0,TRUE)),ISNUMBER(B18))))</formula>
    </cfRule>
    <cfRule type="expression" priority="10103" dxfId="1" stopIfTrue="0">
      <formula>AND($K$1,OR(IFERROR(LEN(LOWER(TRIM(SUBSTITUTE(SUBSTITUTE($B18," "," ")," "," "))))&gt;0,TRUE),IFERROR(LEN(LOWER(TRIM(SUBSTITUTE(SUBSTITUTE($C18," "," ")," "," "))))&gt;0,TRUE),IFERROR(LEN(LOWER(TRIM(SUBSTITUTE(SUBSTITUTE($D18," "," ")," "," "))))&gt;0,TRUE),IFERROR(LEN(LOWER(TRIM(SUBSTITUTE(SUBSTITUTE($E18," "," ")," "," "))))&gt;0,TRUE),IFERROR(LEN(LOWER(TRIM(SUBSTITUTE(SUBSTITUTE($F18," "," ")," "," "))))&gt;0,TRUE),IFERROR(LEN(LOWER(TRIM(SUBSTITUTE(SUBSTITUTE($G18," "," ")," "," "))))&gt;0,TRUE)))</formula>
    </cfRule>
    <cfRule type="expression" priority="104" dxfId="0" stopIfTrue="1">
      <formula>AND($K$1,OR(IFERROR(LEN(LOWER(TRIM(SUBSTITUTE(SUBSTITUTE($B18," "," ")," "," "))))&gt;0,TRUE),IFERROR(LEN(LOWER(TRIM(SUBSTITUTE(SUBSTITUTE($C18," "," ")," "," "))))&gt;0,TRUE),IFERROR(LEN(LOWER(TRIM(SUBSTITUTE(SUBSTITUTE($D18," "," ")," "," "))))&gt;0,TRUE),IFERROR(LEN(LOWER(TRIM(SUBSTITUTE(SUBSTITUTE($E18," "," ")," "," "))))&gt;0,TRUE),IFERROR(LEN(LOWER(TRIM(SUBSTITUTE(SUBSTITUTE($F18," "," ")," "," "))))&gt;0,TRUE),IFERROR(LEN(LOWER(TRIM(SUBSTITUTE(SUBSTITUTE($G18," "," ")," "," "))))&gt;0,TRUE)),NOT(OR(ISNUMBER($B18),ISNUMBER($C18),ISNUMBER($D18))))</formula>
    </cfRule>
  </conditionalFormatting>
  <conditionalFormatting sqref="C18">
    <cfRule type="expression" priority="98" dxfId="0" stopIfTrue="1">
      <formula>AND($K$1,NOT(OR(NOT(IFERROR(LEN(LOWER(TRIM(SUBSTITUTE(SUBSTITUTE(C18," "," ")," "," "))))&gt;0,TRUE)),ISNUMBER(C18))))</formula>
    </cfRule>
    <cfRule type="expression" priority="10105" dxfId="1" stopIfTrue="0">
      <formula>AND($K$1,OR(IFERROR(LEN(LOWER(TRIM(SUBSTITUTE(SUBSTITUTE($B18," "," ")," "," "))))&gt;0,TRUE),IFERROR(LEN(LOWER(TRIM(SUBSTITUTE(SUBSTITUTE($C18," "," ")," "," "))))&gt;0,TRUE),IFERROR(LEN(LOWER(TRIM(SUBSTITUTE(SUBSTITUTE($D18," "," ")," "," "))))&gt;0,TRUE),IFERROR(LEN(LOWER(TRIM(SUBSTITUTE(SUBSTITUTE($E18," "," ")," "," "))))&gt;0,TRUE),IFERROR(LEN(LOWER(TRIM(SUBSTITUTE(SUBSTITUTE($F18," "," ")," "," "))))&gt;0,TRUE),IFERROR(LEN(LOWER(TRIM(SUBSTITUTE(SUBSTITUTE($G18," "," ")," "," "))))&gt;0,TRUE)))</formula>
    </cfRule>
    <cfRule type="expression" priority="106" dxfId="0" stopIfTrue="1">
      <formula>AND($K$1,OR(IFERROR(LEN(LOWER(TRIM(SUBSTITUTE(SUBSTITUTE($B18," "," ")," "," "))))&gt;0,TRUE),IFERROR(LEN(LOWER(TRIM(SUBSTITUTE(SUBSTITUTE($C18," "," ")," "," "))))&gt;0,TRUE),IFERROR(LEN(LOWER(TRIM(SUBSTITUTE(SUBSTITUTE($D18," "," ")," "," "))))&gt;0,TRUE),IFERROR(LEN(LOWER(TRIM(SUBSTITUTE(SUBSTITUTE($E18," "," ")," "," "))))&gt;0,TRUE),IFERROR(LEN(LOWER(TRIM(SUBSTITUTE(SUBSTITUTE($F18," "," ")," "," "))))&gt;0,TRUE),IFERROR(LEN(LOWER(TRIM(SUBSTITUTE(SUBSTITUTE($G18," "," ")," "," "))))&gt;0,TRUE)),NOT(OR(ISNUMBER($B18),ISNUMBER($C18),ISNUMBER($D18))))</formula>
    </cfRule>
  </conditionalFormatting>
  <conditionalFormatting sqref="D18">
    <cfRule type="expression" priority="99" dxfId="0" stopIfTrue="1">
      <formula>AND($K$1,NOT(OR(NOT(IFERROR(LEN(LOWER(TRIM(SUBSTITUTE(SUBSTITUTE(D18," "," ")," "," "))))&gt;0,TRUE)),ISNUMBER(D18))))</formula>
    </cfRule>
    <cfRule type="expression" priority="10107" dxfId="1" stopIfTrue="0">
      <formula>AND($K$1,OR(IFERROR(LEN(LOWER(TRIM(SUBSTITUTE(SUBSTITUTE($B18," "," ")," "," "))))&gt;0,TRUE),IFERROR(LEN(LOWER(TRIM(SUBSTITUTE(SUBSTITUTE($C18," "," ")," "," "))))&gt;0,TRUE),IFERROR(LEN(LOWER(TRIM(SUBSTITUTE(SUBSTITUTE($D18," "," ")," "," "))))&gt;0,TRUE),IFERROR(LEN(LOWER(TRIM(SUBSTITUTE(SUBSTITUTE($E18," "," ")," "," "))))&gt;0,TRUE),IFERROR(LEN(LOWER(TRIM(SUBSTITUTE(SUBSTITUTE($F18," "," ")," "," "))))&gt;0,TRUE),IFERROR(LEN(LOWER(TRIM(SUBSTITUTE(SUBSTITUTE($G18," "," ")," "," "))))&gt;0,TRUE)))</formula>
    </cfRule>
    <cfRule type="expression" priority="108" dxfId="0" stopIfTrue="1">
      <formula>AND($K$1,OR(IFERROR(LEN(LOWER(TRIM(SUBSTITUTE(SUBSTITUTE($B18," "," ")," "," "))))&gt;0,TRUE),IFERROR(LEN(LOWER(TRIM(SUBSTITUTE(SUBSTITUTE($C18," "," ")," "," "))))&gt;0,TRUE),IFERROR(LEN(LOWER(TRIM(SUBSTITUTE(SUBSTITUTE($D18," "," ")," "," "))))&gt;0,TRUE),IFERROR(LEN(LOWER(TRIM(SUBSTITUTE(SUBSTITUTE($E18," "," ")," "," "))))&gt;0,TRUE),IFERROR(LEN(LOWER(TRIM(SUBSTITUTE(SUBSTITUTE($F18," "," ")," "," "))))&gt;0,TRUE),IFERROR(LEN(LOWER(TRIM(SUBSTITUTE(SUBSTITUTE($G18," "," ")," "," "))))&gt;0,TRUE)),NOT(OR(ISNUMBER($B18),ISNUMBER($C18),ISNUMBER($D18))))</formula>
    </cfRule>
  </conditionalFormatting>
  <conditionalFormatting sqref="E18">
    <cfRule type="expression" priority="100" dxfId="0" stopIfTrue="1">
      <formula>AND($K$1,NOT(IFERROR(OR(LOWER(TRIM(SUBSTITUTE(SUBSTITUTE(E18," "," ")," "," ")))="",LOWER(TRIM(SUBSTITUTE(SUBSTITUTE(E18," "," ")," "," ")))="да",LOWER(TRIM(SUBSTITUTE(SUBSTITUTE(E18," "," ")," "," ")))="нет"),FALSE)))</formula>
    </cfRule>
  </conditionalFormatting>
  <conditionalFormatting sqref="F18">
    <cfRule type="expression" priority="101" dxfId="0" stopIfTrue="1">
      <formula>AND($K$1,NOT(IFERROR(OR(LOWER(TRIM(SUBSTITUTE(SUBSTITUTE(F18," "," ")," "," ")))="",LOWER(TRIM(SUBSTITUTE(SUBSTITUTE(F18," "," ")," "," ")))="да",LOWER(TRIM(SUBSTITUTE(SUBSTITUTE(F18," "," ")," "," ")))="нет"),FALSE)))</formula>
    </cfRule>
  </conditionalFormatting>
  <conditionalFormatting sqref="G18">
    <cfRule type="expression" priority="102" dxfId="0" stopIfTrue="1">
      <formula>AND($K$1,NOT(IFERROR(OR(LOWER(TRIM(SUBSTITUTE(SUBSTITUTE(G18," "," ")," "," ")))="",LOWER(TRIM(SUBSTITUTE(SUBSTITUTE(G18," "," ")," "," ")))="да",LOWER(TRIM(SUBSTITUTE(SUBSTITUTE(G18," "," ")," "," ")))="нет"),FALSE)))</formula>
    </cfRule>
  </conditionalFormatting>
  <conditionalFormatting sqref="B19">
    <cfRule type="expression" priority="109" dxfId="0" stopIfTrue="1">
      <formula>AND($K$1,NOT(OR(NOT(IFERROR(LEN(LOWER(TRIM(SUBSTITUTE(SUBSTITUTE(B19," "," ")," "," "))))&gt;0,TRUE)),ISNUMBER(B19))))</formula>
    </cfRule>
    <cfRule type="expression" priority="10115" dxfId="1" stopIfTrue="0">
      <formula>AND($K$1,OR(IFERROR(LEN(LOWER(TRIM(SUBSTITUTE(SUBSTITUTE($B19," "," ")," "," "))))&gt;0,TRUE),IFERROR(LEN(LOWER(TRIM(SUBSTITUTE(SUBSTITUTE($C19," "," ")," "," "))))&gt;0,TRUE),IFERROR(LEN(LOWER(TRIM(SUBSTITUTE(SUBSTITUTE($D19," "," ")," "," "))))&gt;0,TRUE),IFERROR(LEN(LOWER(TRIM(SUBSTITUTE(SUBSTITUTE($E19," "," ")," "," "))))&gt;0,TRUE),IFERROR(LEN(LOWER(TRIM(SUBSTITUTE(SUBSTITUTE($F19," "," ")," "," "))))&gt;0,TRUE),IFERROR(LEN(LOWER(TRIM(SUBSTITUTE(SUBSTITUTE($G19," "," ")," "," "))))&gt;0,TRUE)))</formula>
    </cfRule>
    <cfRule type="expression" priority="116" dxfId="0" stopIfTrue="1">
      <formula>AND($K$1,OR(IFERROR(LEN(LOWER(TRIM(SUBSTITUTE(SUBSTITUTE($B19," "," ")," "," "))))&gt;0,TRUE),IFERROR(LEN(LOWER(TRIM(SUBSTITUTE(SUBSTITUTE($C19," "," ")," "," "))))&gt;0,TRUE),IFERROR(LEN(LOWER(TRIM(SUBSTITUTE(SUBSTITUTE($D19," "," ")," "," "))))&gt;0,TRUE),IFERROR(LEN(LOWER(TRIM(SUBSTITUTE(SUBSTITUTE($E19," "," ")," "," "))))&gt;0,TRUE),IFERROR(LEN(LOWER(TRIM(SUBSTITUTE(SUBSTITUTE($F19," "," ")," "," "))))&gt;0,TRUE),IFERROR(LEN(LOWER(TRIM(SUBSTITUTE(SUBSTITUTE($G19," "," ")," "," "))))&gt;0,TRUE)),NOT(OR(ISNUMBER($B19),ISNUMBER($C19),ISNUMBER($D19))))</formula>
    </cfRule>
  </conditionalFormatting>
  <conditionalFormatting sqref="C19">
    <cfRule type="expression" priority="110" dxfId="0" stopIfTrue="1">
      <formula>AND($K$1,NOT(OR(NOT(IFERROR(LEN(LOWER(TRIM(SUBSTITUTE(SUBSTITUTE(C19," "," ")," "," "))))&gt;0,TRUE)),ISNUMBER(C19))))</formula>
    </cfRule>
    <cfRule type="expression" priority="10117" dxfId="1" stopIfTrue="0">
      <formula>AND($K$1,OR(IFERROR(LEN(LOWER(TRIM(SUBSTITUTE(SUBSTITUTE($B19," "," ")," "," "))))&gt;0,TRUE),IFERROR(LEN(LOWER(TRIM(SUBSTITUTE(SUBSTITUTE($C19," "," ")," "," "))))&gt;0,TRUE),IFERROR(LEN(LOWER(TRIM(SUBSTITUTE(SUBSTITUTE($D19," "," ")," "," "))))&gt;0,TRUE),IFERROR(LEN(LOWER(TRIM(SUBSTITUTE(SUBSTITUTE($E19," "," ")," "," "))))&gt;0,TRUE),IFERROR(LEN(LOWER(TRIM(SUBSTITUTE(SUBSTITUTE($F19," "," ")," "," "))))&gt;0,TRUE),IFERROR(LEN(LOWER(TRIM(SUBSTITUTE(SUBSTITUTE($G19," "," ")," "," "))))&gt;0,TRUE)))</formula>
    </cfRule>
    <cfRule type="expression" priority="118" dxfId="0" stopIfTrue="1">
      <formula>AND($K$1,OR(IFERROR(LEN(LOWER(TRIM(SUBSTITUTE(SUBSTITUTE($B19," "," ")," "," "))))&gt;0,TRUE),IFERROR(LEN(LOWER(TRIM(SUBSTITUTE(SUBSTITUTE($C19," "," ")," "," "))))&gt;0,TRUE),IFERROR(LEN(LOWER(TRIM(SUBSTITUTE(SUBSTITUTE($D19," "," ")," "," "))))&gt;0,TRUE),IFERROR(LEN(LOWER(TRIM(SUBSTITUTE(SUBSTITUTE($E19," "," ")," "," "))))&gt;0,TRUE),IFERROR(LEN(LOWER(TRIM(SUBSTITUTE(SUBSTITUTE($F19," "," ")," "," "))))&gt;0,TRUE),IFERROR(LEN(LOWER(TRIM(SUBSTITUTE(SUBSTITUTE($G19," "," ")," "," "))))&gt;0,TRUE)),NOT(OR(ISNUMBER($B19),ISNUMBER($C19),ISNUMBER($D19))))</formula>
    </cfRule>
  </conditionalFormatting>
  <conditionalFormatting sqref="D19">
    <cfRule type="expression" priority="111" dxfId="0" stopIfTrue="1">
      <formula>AND($K$1,NOT(OR(NOT(IFERROR(LEN(LOWER(TRIM(SUBSTITUTE(SUBSTITUTE(D19," "," ")," "," "))))&gt;0,TRUE)),ISNUMBER(D19))))</formula>
    </cfRule>
    <cfRule type="expression" priority="10119" dxfId="1" stopIfTrue="0">
      <formula>AND($K$1,OR(IFERROR(LEN(LOWER(TRIM(SUBSTITUTE(SUBSTITUTE($B19," "," ")," "," "))))&gt;0,TRUE),IFERROR(LEN(LOWER(TRIM(SUBSTITUTE(SUBSTITUTE($C19," "," ")," "," "))))&gt;0,TRUE),IFERROR(LEN(LOWER(TRIM(SUBSTITUTE(SUBSTITUTE($D19," "," ")," "," "))))&gt;0,TRUE),IFERROR(LEN(LOWER(TRIM(SUBSTITUTE(SUBSTITUTE($E19," "," ")," "," "))))&gt;0,TRUE),IFERROR(LEN(LOWER(TRIM(SUBSTITUTE(SUBSTITUTE($F19," "," ")," "," "))))&gt;0,TRUE),IFERROR(LEN(LOWER(TRIM(SUBSTITUTE(SUBSTITUTE($G19," "," ")," "," "))))&gt;0,TRUE)))</formula>
    </cfRule>
    <cfRule type="expression" priority="120" dxfId="0" stopIfTrue="1">
      <formula>AND($K$1,OR(IFERROR(LEN(LOWER(TRIM(SUBSTITUTE(SUBSTITUTE($B19," "," ")," "," "))))&gt;0,TRUE),IFERROR(LEN(LOWER(TRIM(SUBSTITUTE(SUBSTITUTE($C19," "," ")," "," "))))&gt;0,TRUE),IFERROR(LEN(LOWER(TRIM(SUBSTITUTE(SUBSTITUTE($D19," "," ")," "," "))))&gt;0,TRUE),IFERROR(LEN(LOWER(TRIM(SUBSTITUTE(SUBSTITUTE($E19," "," ")," "," "))))&gt;0,TRUE),IFERROR(LEN(LOWER(TRIM(SUBSTITUTE(SUBSTITUTE($F19," "," ")," "," "))))&gt;0,TRUE),IFERROR(LEN(LOWER(TRIM(SUBSTITUTE(SUBSTITUTE($G19," "," ")," "," "))))&gt;0,TRUE)),NOT(OR(ISNUMBER($B19),ISNUMBER($C19),ISNUMBER($D19))))</formula>
    </cfRule>
  </conditionalFormatting>
  <conditionalFormatting sqref="E19">
    <cfRule type="expression" priority="112" dxfId="0" stopIfTrue="1">
      <formula>AND($K$1,NOT(IFERROR(OR(LOWER(TRIM(SUBSTITUTE(SUBSTITUTE(E19," "," ")," "," ")))="",LOWER(TRIM(SUBSTITUTE(SUBSTITUTE(E19," "," ")," "," ")))="да",LOWER(TRIM(SUBSTITUTE(SUBSTITUTE(E19," "," ")," "," ")))="нет"),FALSE)))</formula>
    </cfRule>
  </conditionalFormatting>
  <conditionalFormatting sqref="F19">
    <cfRule type="expression" priority="113" dxfId="0" stopIfTrue="1">
      <formula>AND($K$1,NOT(IFERROR(OR(LOWER(TRIM(SUBSTITUTE(SUBSTITUTE(F19," "," ")," "," ")))="",LOWER(TRIM(SUBSTITUTE(SUBSTITUTE(F19," "," ")," "," ")))="да",LOWER(TRIM(SUBSTITUTE(SUBSTITUTE(F19," "," ")," "," ")))="нет"),FALSE)))</formula>
    </cfRule>
  </conditionalFormatting>
  <conditionalFormatting sqref="G19">
    <cfRule type="expression" priority="114" dxfId="0" stopIfTrue="1">
      <formula>AND($K$1,NOT(IFERROR(OR(LOWER(TRIM(SUBSTITUTE(SUBSTITUTE(G19," "," ")," "," ")))="",LOWER(TRIM(SUBSTITUTE(SUBSTITUTE(G19," "," ")," "," ")))="да",LOWER(TRIM(SUBSTITUTE(SUBSTITUTE(G19," "," ")," "," ")))="нет"),FALSE)))</formula>
    </cfRule>
  </conditionalFormatting>
  <conditionalFormatting sqref="B20">
    <cfRule type="expression" priority="121" dxfId="0" stopIfTrue="1">
      <formula>AND($K$1,NOT(OR(NOT(IFERROR(LEN(LOWER(TRIM(SUBSTITUTE(SUBSTITUTE(B20," "," ")," "," "))))&gt;0,TRUE)),ISNUMBER(B20))))</formula>
    </cfRule>
    <cfRule type="expression" priority="10127" dxfId="1" stopIfTrue="0">
      <formula>AND($K$1,OR(IFERROR(LEN(LOWER(TRIM(SUBSTITUTE(SUBSTITUTE($B20," "," ")," "," "))))&gt;0,TRUE),IFERROR(LEN(LOWER(TRIM(SUBSTITUTE(SUBSTITUTE($C20," "," ")," "," "))))&gt;0,TRUE),IFERROR(LEN(LOWER(TRIM(SUBSTITUTE(SUBSTITUTE($D20," "," ")," "," "))))&gt;0,TRUE),IFERROR(LEN(LOWER(TRIM(SUBSTITUTE(SUBSTITUTE($E20," "," ")," "," "))))&gt;0,TRUE),IFERROR(LEN(LOWER(TRIM(SUBSTITUTE(SUBSTITUTE($F20," "," ")," "," "))))&gt;0,TRUE),IFERROR(LEN(LOWER(TRIM(SUBSTITUTE(SUBSTITUTE($G20," "," ")," "," "))))&gt;0,TRUE)))</formula>
    </cfRule>
    <cfRule type="expression" priority="128" dxfId="0" stopIfTrue="1">
      <formula>AND($K$1,OR(IFERROR(LEN(LOWER(TRIM(SUBSTITUTE(SUBSTITUTE($B20," "," ")," "," "))))&gt;0,TRUE),IFERROR(LEN(LOWER(TRIM(SUBSTITUTE(SUBSTITUTE($C20," "," ")," "," "))))&gt;0,TRUE),IFERROR(LEN(LOWER(TRIM(SUBSTITUTE(SUBSTITUTE($D20," "," ")," "," "))))&gt;0,TRUE),IFERROR(LEN(LOWER(TRIM(SUBSTITUTE(SUBSTITUTE($E20," "," ")," "," "))))&gt;0,TRUE),IFERROR(LEN(LOWER(TRIM(SUBSTITUTE(SUBSTITUTE($F20," "," ")," "," "))))&gt;0,TRUE),IFERROR(LEN(LOWER(TRIM(SUBSTITUTE(SUBSTITUTE($G20," "," ")," "," "))))&gt;0,TRUE)),NOT(OR(ISNUMBER($B20),ISNUMBER($C20),ISNUMBER($D20))))</formula>
    </cfRule>
  </conditionalFormatting>
  <conditionalFormatting sqref="C20">
    <cfRule type="expression" priority="122" dxfId="0" stopIfTrue="1">
      <formula>AND($K$1,NOT(OR(NOT(IFERROR(LEN(LOWER(TRIM(SUBSTITUTE(SUBSTITUTE(C20," "," ")," "," "))))&gt;0,TRUE)),ISNUMBER(C20))))</formula>
    </cfRule>
    <cfRule type="expression" priority="10129" dxfId="1" stopIfTrue="0">
      <formula>AND($K$1,OR(IFERROR(LEN(LOWER(TRIM(SUBSTITUTE(SUBSTITUTE($B20," "," ")," "," "))))&gt;0,TRUE),IFERROR(LEN(LOWER(TRIM(SUBSTITUTE(SUBSTITUTE($C20," "," ")," "," "))))&gt;0,TRUE),IFERROR(LEN(LOWER(TRIM(SUBSTITUTE(SUBSTITUTE($D20," "," ")," "," "))))&gt;0,TRUE),IFERROR(LEN(LOWER(TRIM(SUBSTITUTE(SUBSTITUTE($E20," "," ")," "," "))))&gt;0,TRUE),IFERROR(LEN(LOWER(TRIM(SUBSTITUTE(SUBSTITUTE($F20," "," ")," "," "))))&gt;0,TRUE),IFERROR(LEN(LOWER(TRIM(SUBSTITUTE(SUBSTITUTE($G20," "," ")," "," "))))&gt;0,TRUE)))</formula>
    </cfRule>
    <cfRule type="expression" priority="130" dxfId="0" stopIfTrue="1">
      <formula>AND($K$1,OR(IFERROR(LEN(LOWER(TRIM(SUBSTITUTE(SUBSTITUTE($B20," "," ")," "," "))))&gt;0,TRUE),IFERROR(LEN(LOWER(TRIM(SUBSTITUTE(SUBSTITUTE($C20," "," ")," "," "))))&gt;0,TRUE),IFERROR(LEN(LOWER(TRIM(SUBSTITUTE(SUBSTITUTE($D20," "," ")," "," "))))&gt;0,TRUE),IFERROR(LEN(LOWER(TRIM(SUBSTITUTE(SUBSTITUTE($E20," "," ")," "," "))))&gt;0,TRUE),IFERROR(LEN(LOWER(TRIM(SUBSTITUTE(SUBSTITUTE($F20," "," ")," "," "))))&gt;0,TRUE),IFERROR(LEN(LOWER(TRIM(SUBSTITUTE(SUBSTITUTE($G20," "," ")," "," "))))&gt;0,TRUE)),NOT(OR(ISNUMBER($B20),ISNUMBER($C20),ISNUMBER($D20))))</formula>
    </cfRule>
  </conditionalFormatting>
  <conditionalFormatting sqref="D20">
    <cfRule type="expression" priority="123" dxfId="0" stopIfTrue="1">
      <formula>AND($K$1,NOT(OR(NOT(IFERROR(LEN(LOWER(TRIM(SUBSTITUTE(SUBSTITUTE(D20," "," ")," "," "))))&gt;0,TRUE)),ISNUMBER(D20))))</formula>
    </cfRule>
    <cfRule type="expression" priority="10131" dxfId="1" stopIfTrue="0">
      <formula>AND($K$1,OR(IFERROR(LEN(LOWER(TRIM(SUBSTITUTE(SUBSTITUTE($B20," "," ")," "," "))))&gt;0,TRUE),IFERROR(LEN(LOWER(TRIM(SUBSTITUTE(SUBSTITUTE($C20," "," ")," "," "))))&gt;0,TRUE),IFERROR(LEN(LOWER(TRIM(SUBSTITUTE(SUBSTITUTE($D20," "," ")," "," "))))&gt;0,TRUE),IFERROR(LEN(LOWER(TRIM(SUBSTITUTE(SUBSTITUTE($E20," "," ")," "," "))))&gt;0,TRUE),IFERROR(LEN(LOWER(TRIM(SUBSTITUTE(SUBSTITUTE($F20," "," ")," "," "))))&gt;0,TRUE),IFERROR(LEN(LOWER(TRIM(SUBSTITUTE(SUBSTITUTE($G20," "," ")," "," "))))&gt;0,TRUE)))</formula>
    </cfRule>
    <cfRule type="expression" priority="132" dxfId="0" stopIfTrue="1">
      <formula>AND($K$1,OR(IFERROR(LEN(LOWER(TRIM(SUBSTITUTE(SUBSTITUTE($B20," "," ")," "," "))))&gt;0,TRUE),IFERROR(LEN(LOWER(TRIM(SUBSTITUTE(SUBSTITUTE($C20," "," ")," "," "))))&gt;0,TRUE),IFERROR(LEN(LOWER(TRIM(SUBSTITUTE(SUBSTITUTE($D20," "," ")," "," "))))&gt;0,TRUE),IFERROR(LEN(LOWER(TRIM(SUBSTITUTE(SUBSTITUTE($E20," "," ")," "," "))))&gt;0,TRUE),IFERROR(LEN(LOWER(TRIM(SUBSTITUTE(SUBSTITUTE($F20," "," ")," "," "))))&gt;0,TRUE),IFERROR(LEN(LOWER(TRIM(SUBSTITUTE(SUBSTITUTE($G20," "," ")," "," "))))&gt;0,TRUE)),NOT(OR(ISNUMBER($B20),ISNUMBER($C20),ISNUMBER($D20))))</formula>
    </cfRule>
  </conditionalFormatting>
  <conditionalFormatting sqref="E20">
    <cfRule type="expression" priority="124" dxfId="0" stopIfTrue="1">
      <formula>AND($K$1,NOT(IFERROR(OR(LOWER(TRIM(SUBSTITUTE(SUBSTITUTE(E20," "," ")," "," ")))="",LOWER(TRIM(SUBSTITUTE(SUBSTITUTE(E20," "," ")," "," ")))="да",LOWER(TRIM(SUBSTITUTE(SUBSTITUTE(E20," "," ")," "," ")))="нет"),FALSE)))</formula>
    </cfRule>
  </conditionalFormatting>
  <conditionalFormatting sqref="F20">
    <cfRule type="expression" priority="125" dxfId="0" stopIfTrue="1">
      <formula>AND($K$1,NOT(IFERROR(OR(LOWER(TRIM(SUBSTITUTE(SUBSTITUTE(F20," "," ")," "," ")))="",LOWER(TRIM(SUBSTITUTE(SUBSTITUTE(F20," "," ")," "," ")))="да",LOWER(TRIM(SUBSTITUTE(SUBSTITUTE(F20," "," ")," "," ")))="нет"),FALSE)))</formula>
    </cfRule>
  </conditionalFormatting>
  <conditionalFormatting sqref="G20">
    <cfRule type="expression" priority="126" dxfId="0" stopIfTrue="1">
      <formula>AND($K$1,NOT(IFERROR(OR(LOWER(TRIM(SUBSTITUTE(SUBSTITUTE(G20," "," ")," "," ")))="",LOWER(TRIM(SUBSTITUTE(SUBSTITUTE(G20," "," ")," "," ")))="да",LOWER(TRIM(SUBSTITUTE(SUBSTITUTE(G20," "," ")," "," ")))="нет"),FALSE)))</formula>
    </cfRule>
  </conditionalFormatting>
  <conditionalFormatting sqref="B21">
    <cfRule type="expression" priority="133" dxfId="0" stopIfTrue="1">
      <formula>AND($K$1,NOT(OR(NOT(IFERROR(LEN(LOWER(TRIM(SUBSTITUTE(SUBSTITUTE(B21," "," ")," "," "))))&gt;0,TRUE)),ISNUMBER(B21))))</formula>
    </cfRule>
    <cfRule type="expression" priority="10139" dxfId="1" stopIfTrue="0">
      <formula>AND($K$1,OR(IFERROR(LEN(LOWER(TRIM(SUBSTITUTE(SUBSTITUTE($B21," "," ")," "," "))))&gt;0,TRUE),IFERROR(LEN(LOWER(TRIM(SUBSTITUTE(SUBSTITUTE($C21," "," ")," "," "))))&gt;0,TRUE),IFERROR(LEN(LOWER(TRIM(SUBSTITUTE(SUBSTITUTE($D21," "," ")," "," "))))&gt;0,TRUE),IFERROR(LEN(LOWER(TRIM(SUBSTITUTE(SUBSTITUTE($E21," "," ")," "," "))))&gt;0,TRUE),IFERROR(LEN(LOWER(TRIM(SUBSTITUTE(SUBSTITUTE($F21," "," ")," "," "))))&gt;0,TRUE),IFERROR(LEN(LOWER(TRIM(SUBSTITUTE(SUBSTITUTE($G21," "," ")," "," "))))&gt;0,TRUE)))</formula>
    </cfRule>
    <cfRule type="expression" priority="140" dxfId="0" stopIfTrue="1">
      <formula>AND($K$1,OR(IFERROR(LEN(LOWER(TRIM(SUBSTITUTE(SUBSTITUTE($B21," "," ")," "," "))))&gt;0,TRUE),IFERROR(LEN(LOWER(TRIM(SUBSTITUTE(SUBSTITUTE($C21," "," ")," "," "))))&gt;0,TRUE),IFERROR(LEN(LOWER(TRIM(SUBSTITUTE(SUBSTITUTE($D21," "," ")," "," "))))&gt;0,TRUE),IFERROR(LEN(LOWER(TRIM(SUBSTITUTE(SUBSTITUTE($E21," "," ")," "," "))))&gt;0,TRUE),IFERROR(LEN(LOWER(TRIM(SUBSTITUTE(SUBSTITUTE($F21," "," ")," "," "))))&gt;0,TRUE),IFERROR(LEN(LOWER(TRIM(SUBSTITUTE(SUBSTITUTE($G21," "," ")," "," "))))&gt;0,TRUE)),NOT(OR(ISNUMBER($B21),ISNUMBER($C21),ISNUMBER($D21))))</formula>
    </cfRule>
  </conditionalFormatting>
  <conditionalFormatting sqref="C21">
    <cfRule type="expression" priority="134" dxfId="0" stopIfTrue="1">
      <formula>AND($K$1,NOT(OR(NOT(IFERROR(LEN(LOWER(TRIM(SUBSTITUTE(SUBSTITUTE(C21," "," ")," "," "))))&gt;0,TRUE)),ISNUMBER(C21))))</formula>
    </cfRule>
    <cfRule type="expression" priority="10141" dxfId="1" stopIfTrue="0">
      <formula>AND($K$1,OR(IFERROR(LEN(LOWER(TRIM(SUBSTITUTE(SUBSTITUTE($B21," "," ")," "," "))))&gt;0,TRUE),IFERROR(LEN(LOWER(TRIM(SUBSTITUTE(SUBSTITUTE($C21," "," ")," "," "))))&gt;0,TRUE),IFERROR(LEN(LOWER(TRIM(SUBSTITUTE(SUBSTITUTE($D21," "," ")," "," "))))&gt;0,TRUE),IFERROR(LEN(LOWER(TRIM(SUBSTITUTE(SUBSTITUTE($E21," "," ")," "," "))))&gt;0,TRUE),IFERROR(LEN(LOWER(TRIM(SUBSTITUTE(SUBSTITUTE($F21," "," ")," "," "))))&gt;0,TRUE),IFERROR(LEN(LOWER(TRIM(SUBSTITUTE(SUBSTITUTE($G21," "," ")," "," "))))&gt;0,TRUE)))</formula>
    </cfRule>
    <cfRule type="expression" priority="142" dxfId="0" stopIfTrue="1">
      <formula>AND($K$1,OR(IFERROR(LEN(LOWER(TRIM(SUBSTITUTE(SUBSTITUTE($B21," "," ")," "," "))))&gt;0,TRUE),IFERROR(LEN(LOWER(TRIM(SUBSTITUTE(SUBSTITUTE($C21," "," ")," "," "))))&gt;0,TRUE),IFERROR(LEN(LOWER(TRIM(SUBSTITUTE(SUBSTITUTE($D21," "," ")," "," "))))&gt;0,TRUE),IFERROR(LEN(LOWER(TRIM(SUBSTITUTE(SUBSTITUTE($E21," "," ")," "," "))))&gt;0,TRUE),IFERROR(LEN(LOWER(TRIM(SUBSTITUTE(SUBSTITUTE($F21," "," ")," "," "))))&gt;0,TRUE),IFERROR(LEN(LOWER(TRIM(SUBSTITUTE(SUBSTITUTE($G21," "," ")," "," "))))&gt;0,TRUE)),NOT(OR(ISNUMBER($B21),ISNUMBER($C21),ISNUMBER($D21))))</formula>
    </cfRule>
  </conditionalFormatting>
  <conditionalFormatting sqref="D21">
    <cfRule type="expression" priority="135" dxfId="0" stopIfTrue="1">
      <formula>AND($K$1,NOT(OR(NOT(IFERROR(LEN(LOWER(TRIM(SUBSTITUTE(SUBSTITUTE(D21," "," ")," "," "))))&gt;0,TRUE)),ISNUMBER(D21))))</formula>
    </cfRule>
    <cfRule type="expression" priority="10143" dxfId="1" stopIfTrue="0">
      <formula>AND($K$1,OR(IFERROR(LEN(LOWER(TRIM(SUBSTITUTE(SUBSTITUTE($B21," "," ")," "," "))))&gt;0,TRUE),IFERROR(LEN(LOWER(TRIM(SUBSTITUTE(SUBSTITUTE($C21," "," ")," "," "))))&gt;0,TRUE),IFERROR(LEN(LOWER(TRIM(SUBSTITUTE(SUBSTITUTE($D21," "," ")," "," "))))&gt;0,TRUE),IFERROR(LEN(LOWER(TRIM(SUBSTITUTE(SUBSTITUTE($E21," "," ")," "," "))))&gt;0,TRUE),IFERROR(LEN(LOWER(TRIM(SUBSTITUTE(SUBSTITUTE($F21," "," ")," "," "))))&gt;0,TRUE),IFERROR(LEN(LOWER(TRIM(SUBSTITUTE(SUBSTITUTE($G21," "," ")," "," "))))&gt;0,TRUE)))</formula>
    </cfRule>
    <cfRule type="expression" priority="144" dxfId="0" stopIfTrue="1">
      <formula>AND($K$1,OR(IFERROR(LEN(LOWER(TRIM(SUBSTITUTE(SUBSTITUTE($B21," "," ")," "," "))))&gt;0,TRUE),IFERROR(LEN(LOWER(TRIM(SUBSTITUTE(SUBSTITUTE($C21," "," ")," "," "))))&gt;0,TRUE),IFERROR(LEN(LOWER(TRIM(SUBSTITUTE(SUBSTITUTE($D21," "," ")," "," "))))&gt;0,TRUE),IFERROR(LEN(LOWER(TRIM(SUBSTITUTE(SUBSTITUTE($E21," "," ")," "," "))))&gt;0,TRUE),IFERROR(LEN(LOWER(TRIM(SUBSTITUTE(SUBSTITUTE($F21," "," ")," "," "))))&gt;0,TRUE),IFERROR(LEN(LOWER(TRIM(SUBSTITUTE(SUBSTITUTE($G21," "," ")," "," "))))&gt;0,TRUE)),NOT(OR(ISNUMBER($B21),ISNUMBER($C21),ISNUMBER($D21))))</formula>
    </cfRule>
  </conditionalFormatting>
  <conditionalFormatting sqref="E21">
    <cfRule type="expression" priority="136" dxfId="0" stopIfTrue="1">
      <formula>AND($K$1,NOT(IFERROR(OR(LOWER(TRIM(SUBSTITUTE(SUBSTITUTE(E21," "," ")," "," ")))="",LOWER(TRIM(SUBSTITUTE(SUBSTITUTE(E21," "," ")," "," ")))="да",LOWER(TRIM(SUBSTITUTE(SUBSTITUTE(E21," "," ")," "," ")))="нет"),FALSE)))</formula>
    </cfRule>
  </conditionalFormatting>
  <conditionalFormatting sqref="F21">
    <cfRule type="expression" priority="137" dxfId="0" stopIfTrue="1">
      <formula>AND($K$1,NOT(IFERROR(OR(LOWER(TRIM(SUBSTITUTE(SUBSTITUTE(F21," "," ")," "," ")))="",LOWER(TRIM(SUBSTITUTE(SUBSTITUTE(F21," "," ")," "," ")))="да",LOWER(TRIM(SUBSTITUTE(SUBSTITUTE(F21," "," ")," "," ")))="нет"),FALSE)))</formula>
    </cfRule>
  </conditionalFormatting>
  <conditionalFormatting sqref="G21">
    <cfRule type="expression" priority="138" dxfId="0" stopIfTrue="1">
      <formula>AND($K$1,NOT(IFERROR(OR(LOWER(TRIM(SUBSTITUTE(SUBSTITUTE(G21," "," ")," "," ")))="",LOWER(TRIM(SUBSTITUTE(SUBSTITUTE(G21," "," ")," "," ")))="да",LOWER(TRIM(SUBSTITUTE(SUBSTITUTE(G21," "," ")," "," ")))="нет"),FALSE)))</formula>
    </cfRule>
  </conditionalFormatting>
  <dataValidations count="72">
    <dataValidation sqref="B10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OR(NOT($K$1),OR(NOT(IFERROR(LEN(LOWER(TRIM(SUBSTITUTE(SUBSTITUTE(B10," "," ")," "," "))))&gt;0,TRUE)),ISNUMBER(B10)))</formula1>
    </dataValidation>
    <dataValidation sqref="C10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OR(NOT($K$1),OR(NOT(IFERROR(LEN(LOWER(TRIM(SUBSTITUTE(SUBSTITUTE(C10," "," ")," "," "))))&gt;0,TRUE)),ISNUMBER(C10)))</formula1>
    </dataValidation>
    <dataValidation sqref="D10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OR(NOT($K$1),OR(NOT(IFERROR(LEN(LOWER(TRIM(SUBSTITUTE(SUBSTITUTE(D10," "," ")," "," "))))&gt;0,TRUE)),ISNUMBER(D10)))</formula1>
    </dataValidation>
    <dataValidation sqref="E10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OR(NOT($K$1),IFERROR(OR(LOWER(TRIM(SUBSTITUTE(SUBSTITUTE(E10," "," ")," "," ")))="",LOWER(TRIM(SUBSTITUTE(SUBSTITUTE(E10," "," ")," "," ")))="да",LOWER(TRIM(SUBSTITUTE(SUBSTITUTE(E10," "," ")," "," ")))="нет"),FALSE))</formula1>
    </dataValidation>
    <dataValidation sqref="F10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OR(NOT($K$1),IFERROR(OR(LOWER(TRIM(SUBSTITUTE(SUBSTITUTE(F10," "," ")," "," ")))="",LOWER(TRIM(SUBSTITUTE(SUBSTITUTE(F10," "," ")," "," ")))="да",LOWER(TRIM(SUBSTITUTE(SUBSTITUTE(F10," "," ")," "," ")))="нет"),FALSE))</formula1>
    </dataValidation>
    <dataValidation sqref="G10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OR(NOT($K$1),IFERROR(OR(LOWER(TRIM(SUBSTITUTE(SUBSTITUTE(G10," "," ")," "," ")))="",LOWER(TRIM(SUBSTITUTE(SUBSTITUTE(G10," "," ")," "," ")))="да",LOWER(TRIM(SUBSTITUTE(SUBSTITUTE(G10," "," ")," "," ")))="нет"),FALSE))</formula1>
    </dataValidation>
    <dataValidation sqref="B11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OR(NOT($K$1),OR(NOT(IFERROR(LEN(LOWER(TRIM(SUBSTITUTE(SUBSTITUTE(B11," "," ")," "," "))))&gt;0,TRUE)),ISNUMBER(B11)))</formula1>
    </dataValidation>
    <dataValidation sqref="C11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OR(NOT($K$1),OR(NOT(IFERROR(LEN(LOWER(TRIM(SUBSTITUTE(SUBSTITUTE(C11," "," ")," "," "))))&gt;0,TRUE)),ISNUMBER(C11)))</formula1>
    </dataValidation>
    <dataValidation sqref="D11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OR(NOT($K$1),OR(NOT(IFERROR(LEN(LOWER(TRIM(SUBSTITUTE(SUBSTITUTE(D11," "," ")," "," "))))&gt;0,TRUE)),ISNUMBER(D11)))</formula1>
    </dataValidation>
    <dataValidation sqref="E11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OR(NOT($K$1),IFERROR(OR(LOWER(TRIM(SUBSTITUTE(SUBSTITUTE(E11," "," ")," "," ")))="",LOWER(TRIM(SUBSTITUTE(SUBSTITUTE(E11," "," ")," "," ")))="да",LOWER(TRIM(SUBSTITUTE(SUBSTITUTE(E11," "," ")," "," ")))="нет"),FALSE))</formula1>
    </dataValidation>
    <dataValidation sqref="F11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OR(NOT($K$1),IFERROR(OR(LOWER(TRIM(SUBSTITUTE(SUBSTITUTE(F11," "," ")," "," ")))="",LOWER(TRIM(SUBSTITUTE(SUBSTITUTE(F11," "," ")," "," ")))="да",LOWER(TRIM(SUBSTITUTE(SUBSTITUTE(F11," "," ")," "," ")))="нет"),FALSE))</formula1>
    </dataValidation>
    <dataValidation sqref="G11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OR(NOT($K$1),IFERROR(OR(LOWER(TRIM(SUBSTITUTE(SUBSTITUTE(G11," "," ")," "," ")))="",LOWER(TRIM(SUBSTITUTE(SUBSTITUTE(G11," "," ")," "," ")))="да",LOWER(TRIM(SUBSTITUTE(SUBSTITUTE(G11," "," ")," "," ")))="нет"),FALSE))</formula1>
    </dataValidation>
    <dataValidation sqref="B12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OR(NOT($K$1),OR(NOT(IFERROR(LEN(LOWER(TRIM(SUBSTITUTE(SUBSTITUTE(B12," "," ")," "," "))))&gt;0,TRUE)),ISNUMBER(B12)))</formula1>
    </dataValidation>
    <dataValidation sqref="C12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OR(NOT($K$1),OR(NOT(IFERROR(LEN(LOWER(TRIM(SUBSTITUTE(SUBSTITUTE(C12," "," ")," "," "))))&gt;0,TRUE)),ISNUMBER(C12)))</formula1>
    </dataValidation>
    <dataValidation sqref="D12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OR(NOT($K$1),OR(NOT(IFERROR(LEN(LOWER(TRIM(SUBSTITUTE(SUBSTITUTE(D12," "," ")," "," "))))&gt;0,TRUE)),ISNUMBER(D12)))</formula1>
    </dataValidation>
    <dataValidation sqref="E12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OR(NOT($K$1),IFERROR(OR(LOWER(TRIM(SUBSTITUTE(SUBSTITUTE(E12," "," ")," "," ")))="",LOWER(TRIM(SUBSTITUTE(SUBSTITUTE(E12," "," ")," "," ")))="да",LOWER(TRIM(SUBSTITUTE(SUBSTITUTE(E12," "," ")," "," ")))="нет"),FALSE))</formula1>
    </dataValidation>
    <dataValidation sqref="F12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OR(NOT($K$1),IFERROR(OR(LOWER(TRIM(SUBSTITUTE(SUBSTITUTE(F12," "," ")," "," ")))="",LOWER(TRIM(SUBSTITUTE(SUBSTITUTE(F12," "," ")," "," ")))="да",LOWER(TRIM(SUBSTITUTE(SUBSTITUTE(F12," "," ")," "," ")))="нет"),FALSE))</formula1>
    </dataValidation>
    <dataValidation sqref="G12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OR(NOT($K$1),IFERROR(OR(LOWER(TRIM(SUBSTITUTE(SUBSTITUTE(G12," "," ")," "," ")))="",LOWER(TRIM(SUBSTITUTE(SUBSTITUTE(G12," "," ")," "," ")))="да",LOWER(TRIM(SUBSTITUTE(SUBSTITUTE(G12," "," ")," "," ")))="нет"),FALSE))</formula1>
    </dataValidation>
    <dataValidation sqref="B13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OR(NOT($K$1),OR(NOT(IFERROR(LEN(LOWER(TRIM(SUBSTITUTE(SUBSTITUTE(B13," "," ")," "," "))))&gt;0,TRUE)),ISNUMBER(B13)))</formula1>
    </dataValidation>
    <dataValidation sqref="C13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OR(NOT($K$1),OR(NOT(IFERROR(LEN(LOWER(TRIM(SUBSTITUTE(SUBSTITUTE(C13," "," ")," "," "))))&gt;0,TRUE)),ISNUMBER(C13)))</formula1>
    </dataValidation>
    <dataValidation sqref="D13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OR(NOT($K$1),OR(NOT(IFERROR(LEN(LOWER(TRIM(SUBSTITUTE(SUBSTITUTE(D13," "," ")," "," "))))&gt;0,TRUE)),ISNUMBER(D13)))</formula1>
    </dataValidation>
    <dataValidation sqref="E13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OR(NOT($K$1),IFERROR(OR(LOWER(TRIM(SUBSTITUTE(SUBSTITUTE(E13," "," ")," "," ")))="",LOWER(TRIM(SUBSTITUTE(SUBSTITUTE(E13," "," ")," "," ")))="да",LOWER(TRIM(SUBSTITUTE(SUBSTITUTE(E13," "," ")," "," ")))="нет"),FALSE))</formula1>
    </dataValidation>
    <dataValidation sqref="F13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OR(NOT($K$1),IFERROR(OR(LOWER(TRIM(SUBSTITUTE(SUBSTITUTE(F13," "," ")," "," ")))="",LOWER(TRIM(SUBSTITUTE(SUBSTITUTE(F13," "," ")," "," ")))="да",LOWER(TRIM(SUBSTITUTE(SUBSTITUTE(F13," "," ")," "," ")))="нет"),FALSE))</formula1>
    </dataValidation>
    <dataValidation sqref="G13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OR(NOT($K$1),IFERROR(OR(LOWER(TRIM(SUBSTITUTE(SUBSTITUTE(G13," "," ")," "," ")))="",LOWER(TRIM(SUBSTITUTE(SUBSTITUTE(G13," "," ")," "," ")))="да",LOWER(TRIM(SUBSTITUTE(SUBSTITUTE(G13," "," ")," "," ")))="нет"),FALSE))</formula1>
    </dataValidation>
    <dataValidation sqref="B14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OR(NOT($K$1),OR(NOT(IFERROR(LEN(LOWER(TRIM(SUBSTITUTE(SUBSTITUTE(B14," "," ")," "," "))))&gt;0,TRUE)),ISNUMBER(B14)))</formula1>
    </dataValidation>
    <dataValidation sqref="C14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OR(NOT($K$1),OR(NOT(IFERROR(LEN(LOWER(TRIM(SUBSTITUTE(SUBSTITUTE(C14," "," ")," "," "))))&gt;0,TRUE)),ISNUMBER(C14)))</formula1>
    </dataValidation>
    <dataValidation sqref="D14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OR(NOT($K$1),OR(NOT(IFERROR(LEN(LOWER(TRIM(SUBSTITUTE(SUBSTITUTE(D14," "," ")," "," "))))&gt;0,TRUE)),ISNUMBER(D14)))</formula1>
    </dataValidation>
    <dataValidation sqref="E14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OR(NOT($K$1),IFERROR(OR(LOWER(TRIM(SUBSTITUTE(SUBSTITUTE(E14," "," ")," "," ")))="",LOWER(TRIM(SUBSTITUTE(SUBSTITUTE(E14," "," ")," "," ")))="да",LOWER(TRIM(SUBSTITUTE(SUBSTITUTE(E14," "," ")," "," ")))="нет"),FALSE))</formula1>
    </dataValidation>
    <dataValidation sqref="F14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OR(NOT($K$1),IFERROR(OR(LOWER(TRIM(SUBSTITUTE(SUBSTITUTE(F14," "," ")," "," ")))="",LOWER(TRIM(SUBSTITUTE(SUBSTITUTE(F14," "," ")," "," ")))="да",LOWER(TRIM(SUBSTITUTE(SUBSTITUTE(F14," "," ")," "," ")))="нет"),FALSE))</formula1>
    </dataValidation>
    <dataValidation sqref="G14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OR(NOT($K$1),IFERROR(OR(LOWER(TRIM(SUBSTITUTE(SUBSTITUTE(G14," "," ")," "," ")))="",LOWER(TRIM(SUBSTITUTE(SUBSTITUTE(G14," "," ")," "," ")))="да",LOWER(TRIM(SUBSTITUTE(SUBSTITUTE(G14," "," ")," "," ")))="нет"),FALSE))</formula1>
    </dataValidation>
    <dataValidation sqref="B15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OR(NOT($K$1),OR(NOT(IFERROR(LEN(LOWER(TRIM(SUBSTITUTE(SUBSTITUTE(B15," "," ")," "," "))))&gt;0,TRUE)),ISNUMBER(B15)))</formula1>
    </dataValidation>
    <dataValidation sqref="C15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OR(NOT($K$1),OR(NOT(IFERROR(LEN(LOWER(TRIM(SUBSTITUTE(SUBSTITUTE(C15," "," ")," "," "))))&gt;0,TRUE)),ISNUMBER(C15)))</formula1>
    </dataValidation>
    <dataValidation sqref="D15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OR(NOT($K$1),OR(NOT(IFERROR(LEN(LOWER(TRIM(SUBSTITUTE(SUBSTITUTE(D15," "," ")," "," "))))&gt;0,TRUE)),ISNUMBER(D15)))</formula1>
    </dataValidation>
    <dataValidation sqref="E15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OR(NOT($K$1),IFERROR(OR(LOWER(TRIM(SUBSTITUTE(SUBSTITUTE(E15," "," ")," "," ")))="",LOWER(TRIM(SUBSTITUTE(SUBSTITUTE(E15," "," ")," "," ")))="да",LOWER(TRIM(SUBSTITUTE(SUBSTITUTE(E15," "," ")," "," ")))="нет"),FALSE))</formula1>
    </dataValidation>
    <dataValidation sqref="F15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OR(NOT($K$1),IFERROR(OR(LOWER(TRIM(SUBSTITUTE(SUBSTITUTE(F15," "," ")," "," ")))="",LOWER(TRIM(SUBSTITUTE(SUBSTITUTE(F15," "," ")," "," ")))="да",LOWER(TRIM(SUBSTITUTE(SUBSTITUTE(F15," "," ")," "," ")))="нет"),FALSE))</formula1>
    </dataValidation>
    <dataValidation sqref="G15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OR(NOT($K$1),IFERROR(OR(LOWER(TRIM(SUBSTITUTE(SUBSTITUTE(G15," "," ")," "," ")))="",LOWER(TRIM(SUBSTITUTE(SUBSTITUTE(G15," "," ")," "," ")))="да",LOWER(TRIM(SUBSTITUTE(SUBSTITUTE(G15," "," ")," "," ")))="нет"),FALSE))</formula1>
    </dataValidation>
    <dataValidation sqref="B16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OR(NOT($K$1),OR(NOT(IFERROR(LEN(LOWER(TRIM(SUBSTITUTE(SUBSTITUTE(B16," "," ")," "," "))))&gt;0,TRUE)),ISNUMBER(B16)))</formula1>
    </dataValidation>
    <dataValidation sqref="C16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OR(NOT($K$1),OR(NOT(IFERROR(LEN(LOWER(TRIM(SUBSTITUTE(SUBSTITUTE(C16," "," ")," "," "))))&gt;0,TRUE)),ISNUMBER(C16)))</formula1>
    </dataValidation>
    <dataValidation sqref="D16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OR(NOT($K$1),OR(NOT(IFERROR(LEN(LOWER(TRIM(SUBSTITUTE(SUBSTITUTE(D16," "," ")," "," "))))&gt;0,TRUE)),ISNUMBER(D16)))</formula1>
    </dataValidation>
    <dataValidation sqref="E16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OR(NOT($K$1),IFERROR(OR(LOWER(TRIM(SUBSTITUTE(SUBSTITUTE(E16," "," ")," "," ")))="",LOWER(TRIM(SUBSTITUTE(SUBSTITUTE(E16," "," ")," "," ")))="да",LOWER(TRIM(SUBSTITUTE(SUBSTITUTE(E16," "," ")," "," ")))="нет"),FALSE))</formula1>
    </dataValidation>
    <dataValidation sqref="F16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OR(NOT($K$1),IFERROR(OR(LOWER(TRIM(SUBSTITUTE(SUBSTITUTE(F16," "," ")," "," ")))="",LOWER(TRIM(SUBSTITUTE(SUBSTITUTE(F16," "," ")," "," ")))="да",LOWER(TRIM(SUBSTITUTE(SUBSTITUTE(F16," "," ")," "," ")))="нет"),FALSE))</formula1>
    </dataValidation>
    <dataValidation sqref="G16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OR(NOT($K$1),IFERROR(OR(LOWER(TRIM(SUBSTITUTE(SUBSTITUTE(G16," "," ")," "," ")))="",LOWER(TRIM(SUBSTITUTE(SUBSTITUTE(G16," "," ")," "," ")))="да",LOWER(TRIM(SUBSTITUTE(SUBSTITUTE(G16," "," ")," "," ")))="нет"),FALSE))</formula1>
    </dataValidation>
    <dataValidation sqref="B17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OR(NOT($K$1),OR(NOT(IFERROR(LEN(LOWER(TRIM(SUBSTITUTE(SUBSTITUTE(B17," "," ")," "," "))))&gt;0,TRUE)),ISNUMBER(B17)))</formula1>
    </dataValidation>
    <dataValidation sqref="C17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OR(NOT($K$1),OR(NOT(IFERROR(LEN(LOWER(TRIM(SUBSTITUTE(SUBSTITUTE(C17," "," ")," "," "))))&gt;0,TRUE)),ISNUMBER(C17)))</formula1>
    </dataValidation>
    <dataValidation sqref="D17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OR(NOT($K$1),OR(NOT(IFERROR(LEN(LOWER(TRIM(SUBSTITUTE(SUBSTITUTE(D17," "," ")," "," "))))&gt;0,TRUE)),ISNUMBER(D17)))</formula1>
    </dataValidation>
    <dataValidation sqref="E17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OR(NOT($K$1),IFERROR(OR(LOWER(TRIM(SUBSTITUTE(SUBSTITUTE(E17," "," ")," "," ")))="",LOWER(TRIM(SUBSTITUTE(SUBSTITUTE(E17," "," ")," "," ")))="да",LOWER(TRIM(SUBSTITUTE(SUBSTITUTE(E17," "," ")," "," ")))="нет"),FALSE))</formula1>
    </dataValidation>
    <dataValidation sqref="F17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OR(NOT($K$1),IFERROR(OR(LOWER(TRIM(SUBSTITUTE(SUBSTITUTE(F17," "," ")," "," ")))="",LOWER(TRIM(SUBSTITUTE(SUBSTITUTE(F17," "," ")," "," ")))="да",LOWER(TRIM(SUBSTITUTE(SUBSTITUTE(F17," "," ")," "," ")))="нет"),FALSE))</formula1>
    </dataValidation>
    <dataValidation sqref="G17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OR(NOT($K$1),IFERROR(OR(LOWER(TRIM(SUBSTITUTE(SUBSTITUTE(G17," "," ")," "," ")))="",LOWER(TRIM(SUBSTITUTE(SUBSTITUTE(G17," "," ")," "," ")))="да",LOWER(TRIM(SUBSTITUTE(SUBSTITUTE(G17," "," ")," "," ")))="нет"),FALSE))</formula1>
    </dataValidation>
    <dataValidation sqref="B18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OR(NOT($K$1),OR(NOT(IFERROR(LEN(LOWER(TRIM(SUBSTITUTE(SUBSTITUTE(B18," "," ")," "," "))))&gt;0,TRUE)),ISNUMBER(B18)))</formula1>
    </dataValidation>
    <dataValidation sqref="C18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OR(NOT($K$1),OR(NOT(IFERROR(LEN(LOWER(TRIM(SUBSTITUTE(SUBSTITUTE(C18," "," ")," "," "))))&gt;0,TRUE)),ISNUMBER(C18)))</formula1>
    </dataValidation>
    <dataValidation sqref="D18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OR(NOT($K$1),OR(NOT(IFERROR(LEN(LOWER(TRIM(SUBSTITUTE(SUBSTITUTE(D18," "," ")," "," "))))&gt;0,TRUE)),ISNUMBER(D18)))</formula1>
    </dataValidation>
    <dataValidation sqref="E18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OR(NOT($K$1),IFERROR(OR(LOWER(TRIM(SUBSTITUTE(SUBSTITUTE(E18," "," ")," "," ")))="",LOWER(TRIM(SUBSTITUTE(SUBSTITUTE(E18," "," ")," "," ")))="да",LOWER(TRIM(SUBSTITUTE(SUBSTITUTE(E18," "," ")," "," ")))="нет"),FALSE))</formula1>
    </dataValidation>
    <dataValidation sqref="F18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OR(NOT($K$1),IFERROR(OR(LOWER(TRIM(SUBSTITUTE(SUBSTITUTE(F18," "," ")," "," ")))="",LOWER(TRIM(SUBSTITUTE(SUBSTITUTE(F18," "," ")," "," ")))="да",LOWER(TRIM(SUBSTITUTE(SUBSTITUTE(F18," "," ")," "," ")))="нет"),FALSE))</formula1>
    </dataValidation>
    <dataValidation sqref="G18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OR(NOT($K$1),IFERROR(OR(LOWER(TRIM(SUBSTITUTE(SUBSTITUTE(G18," "," ")," "," ")))="",LOWER(TRIM(SUBSTITUTE(SUBSTITUTE(G18," "," ")," "," ")))="да",LOWER(TRIM(SUBSTITUTE(SUBSTITUTE(G18," "," ")," "," ")))="нет"),FALSE))</formula1>
    </dataValidation>
    <dataValidation sqref="B19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OR(NOT($K$1),OR(NOT(IFERROR(LEN(LOWER(TRIM(SUBSTITUTE(SUBSTITUTE(B19," "," ")," "," "))))&gt;0,TRUE)),ISNUMBER(B19)))</formula1>
    </dataValidation>
    <dataValidation sqref="C19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OR(NOT($K$1),OR(NOT(IFERROR(LEN(LOWER(TRIM(SUBSTITUTE(SUBSTITUTE(C19," "," ")," "," "))))&gt;0,TRUE)),ISNUMBER(C19)))</formula1>
    </dataValidation>
    <dataValidation sqref="D19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OR(NOT($K$1),OR(NOT(IFERROR(LEN(LOWER(TRIM(SUBSTITUTE(SUBSTITUTE(D19," "," ")," "," "))))&gt;0,TRUE)),ISNUMBER(D19)))</formula1>
    </dataValidation>
    <dataValidation sqref="E19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OR(NOT($K$1),IFERROR(OR(LOWER(TRIM(SUBSTITUTE(SUBSTITUTE(E19," "," ")," "," ")))="",LOWER(TRIM(SUBSTITUTE(SUBSTITUTE(E19," "," ")," "," ")))="да",LOWER(TRIM(SUBSTITUTE(SUBSTITUTE(E19," "," ")," "," ")))="нет"),FALSE))</formula1>
    </dataValidation>
    <dataValidation sqref="F19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OR(NOT($K$1),IFERROR(OR(LOWER(TRIM(SUBSTITUTE(SUBSTITUTE(F19," "," ")," "," ")))="",LOWER(TRIM(SUBSTITUTE(SUBSTITUTE(F19," "," ")," "," ")))="да",LOWER(TRIM(SUBSTITUTE(SUBSTITUTE(F19," "," ")," "," ")))="нет"),FALSE))</formula1>
    </dataValidation>
    <dataValidation sqref="G19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OR(NOT($K$1),IFERROR(OR(LOWER(TRIM(SUBSTITUTE(SUBSTITUTE(G19," "," ")," "," ")))="",LOWER(TRIM(SUBSTITUTE(SUBSTITUTE(G19," "," ")," "," ")))="да",LOWER(TRIM(SUBSTITUTE(SUBSTITUTE(G19," "," ")," "," ")))="нет"),FALSE))</formula1>
    </dataValidation>
    <dataValidation sqref="B20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OR(NOT($K$1),OR(NOT(IFERROR(LEN(LOWER(TRIM(SUBSTITUTE(SUBSTITUTE(B20," "," ")," "," "))))&gt;0,TRUE)),ISNUMBER(B20)))</formula1>
    </dataValidation>
    <dataValidation sqref="C20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OR(NOT($K$1),OR(NOT(IFERROR(LEN(LOWER(TRIM(SUBSTITUTE(SUBSTITUTE(C20," "," ")," "," "))))&gt;0,TRUE)),ISNUMBER(C20)))</formula1>
    </dataValidation>
    <dataValidation sqref="D20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OR(NOT($K$1),OR(NOT(IFERROR(LEN(LOWER(TRIM(SUBSTITUTE(SUBSTITUTE(D20," "," ")," "," "))))&gt;0,TRUE)),ISNUMBER(D20)))</formula1>
    </dataValidation>
    <dataValidation sqref="E20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OR(NOT($K$1),IFERROR(OR(LOWER(TRIM(SUBSTITUTE(SUBSTITUTE(E20," "," ")," "," ")))="",LOWER(TRIM(SUBSTITUTE(SUBSTITUTE(E20," "," ")," "," ")))="да",LOWER(TRIM(SUBSTITUTE(SUBSTITUTE(E20," "," ")," "," ")))="нет"),FALSE))</formula1>
    </dataValidation>
    <dataValidation sqref="F20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OR(NOT($K$1),IFERROR(OR(LOWER(TRIM(SUBSTITUTE(SUBSTITUTE(F20," "," ")," "," ")))="",LOWER(TRIM(SUBSTITUTE(SUBSTITUTE(F20," "," ")," "," ")))="да",LOWER(TRIM(SUBSTITUTE(SUBSTITUTE(F20," "," ")," "," ")))="нет"),FALSE))</formula1>
    </dataValidation>
    <dataValidation sqref="G20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OR(NOT($K$1),IFERROR(OR(LOWER(TRIM(SUBSTITUTE(SUBSTITUTE(G20," "," ")," "," ")))="",LOWER(TRIM(SUBSTITUTE(SUBSTITUTE(G20," "," ")," "," ")))="да",LOWER(TRIM(SUBSTITUTE(SUBSTITUTE(G20," "," ")," "," ")))="нет"),FALSE))</formula1>
    </dataValidation>
    <dataValidation sqref="B21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OR(NOT($K$1),OR(NOT(IFERROR(LEN(LOWER(TRIM(SUBSTITUTE(SUBSTITUTE(B21," "," ")," "," "))))&gt;0,TRUE)),ISNUMBER(B21)))</formula1>
    </dataValidation>
    <dataValidation sqref="C21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OR(NOT($K$1),OR(NOT(IFERROR(LEN(LOWER(TRIM(SUBSTITUTE(SUBSTITUTE(C21," "," ")," "," "))))&gt;0,TRUE)),ISNUMBER(C21)))</formula1>
    </dataValidation>
    <dataValidation sqref="D21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OR(NOT($K$1),OR(NOT(IFERROR(LEN(LOWER(TRIM(SUBSTITUTE(SUBSTITUTE(D21," "," ")," "," "))))&gt;0,TRUE)),ISNUMBER(D21)))</formula1>
    </dataValidation>
    <dataValidation sqref="E21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OR(NOT($K$1),IFERROR(OR(LOWER(TRIM(SUBSTITUTE(SUBSTITUTE(E21," "," ")," "," ")))="",LOWER(TRIM(SUBSTITUTE(SUBSTITUTE(E21," "," ")," "," ")))="да",LOWER(TRIM(SUBSTITUTE(SUBSTITUTE(E21," "," ")," "," ")))="нет"),FALSE))</formula1>
    </dataValidation>
    <dataValidation sqref="F21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OR(NOT($K$1),IFERROR(OR(LOWER(TRIM(SUBSTITUTE(SUBSTITUTE(F21," "," ")," "," ")))="",LOWER(TRIM(SUBSTITUTE(SUBSTITUTE(F21," "," ")," "," ")))="да",LOWER(TRIM(SUBSTITUTE(SUBSTITUTE(F21," "," ")," "," ")))="нет"),FALSE))</formula1>
    </dataValidation>
    <dataValidation sqref="G21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OR(NOT($K$1),IFERROR(OR(LOWER(TRIM(SUBSTITUTE(SUBSTITUTE(G21," "," ")," "," ")))="",LOWER(TRIM(SUBSTITUTE(SUBSTITUTE(G21," "," ")," "," ")))="да",LOWER(TRIM(SUBSTITUTE(SUBSTITUTE(G21," "," ")," "," ")))="нет"),FALSE))</formula1>
    </dataValidation>
  </dataValidations>
  <printOptions horizontalCentered="1" headings="0" gridLines="0"/>
  <pageMargins left="0.3937007874015748" right="0.3937007874015748" top="0.4724409448818898" bottom="0.984251968503937" header="0.2362204724409449" footer="0.2755905511811024"/>
  <pageSetup orientation="portrait" paperSize="9" scale="100"/>
  <headerFooter differentOddEven="0" differentFirst="0">
    <oddHeader/>
    <oddFooter>&amp;L&amp;"Arial"&amp;9 &amp;A&amp;C&amp;"Arial"&amp;10 ООО «ЭНЕРГОЭФФЕКТ»  •  +7 800 444-07-66
sales@ee-don.ru  •  www.energoeffekt-rostov.ru
344113, Ростов-на-Дону, б-р Комарова, 28/2, офис 319.&amp;R&amp;"Arial"&amp;9 Страница &amp;P из &amp;N</oddFooter>
    <evenHeader/>
    <evenFooter/>
    <firstHeader/>
    <firstFooter/>
  </headerFooter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 autoPageBreaks="0" fitToPage="0"/>
  </sheetPr>
  <dimension ref="A1:M64"/>
  <sheetViews>
    <sheetView showGridLines="0" view="normal" zoomScale="100" workbookViewId="0">
      <selection activeCell="A1" sqref="A1"/>
    </sheetView>
  </sheetViews>
  <sheetFormatPr baseColWidth="8" defaultRowHeight="15"/>
  <cols>
    <col width="4.5" customWidth="1" min="1" max="1"/>
    <col width="12" customWidth="1" min="2" max="2"/>
    <col width="11.5" customWidth="1" min="3" max="3"/>
    <col width="8" customWidth="1" min="4" max="4"/>
    <col width="18" customWidth="1" min="5" max="5"/>
    <col width="18" customWidth="1" min="6" max="6"/>
    <col width="18" customWidth="1" min="7" max="7"/>
    <col hidden="1" width="13" customWidth="1" min="10" max="10"/>
    <col hidden="1" width="13" customWidth="1" min="11" max="11"/>
    <col hidden="1" width="13" customWidth="1" min="12" max="12"/>
    <col hidden="1" width="13" customWidth="1" min="13" max="13"/>
  </cols>
  <sheetData>
    <row r="1" ht="16" customHeight="1">
      <c r="A1" s="1" t="inlineStr">
        <is>
          <t>ООО «ЭНЕРГОЭФФЕКТ»</t>
        </is>
      </c>
      <c r="J1" t="inlineStr">
        <is>
          <t>enabled</t>
        </is>
      </c>
      <c r="K1">
        <f>IFERROR(LOWER(TRIM(SUBSTITUTE(SUBSTITUTE('Общие данные'!$E$20," "," ")," "," ")))="да",FALSE)</f>
        <v/>
      </c>
      <c r="L1" t="inlineStr">
        <is>
          <t>format_out07_balance_supply</t>
        </is>
      </c>
      <c r="M1">
        <f>IFERROR(OR(LOWER(TRIM(SUBSTITUTE(SUBSTITUTE(E16," "," ")," "," ")))="",LOWER(TRIM(SUBSTITUTE(SUBSTITUTE(E16," "," ")," "," ")))="да",LOWER(TRIM(SUBSTITUTE(SUBSTITUTE(E16," "," ")," "," ")))="нет"),FALSE)</f>
        <v/>
      </c>
    </row>
    <row r="2" ht="24" customHeight="1">
      <c r="A2" s="2" t="inlineStr">
        <is>
          <t>БТП • коллектор гвс</t>
        </is>
      </c>
      <c r="J2" t="inlineStr">
        <is>
          <t>format_out01_power</t>
        </is>
      </c>
      <c r="K2">
        <f>OR(NOT(IFERROR(LEN(LOWER(TRIM(SUBSTITUTE(SUBSTITUTE(B10," "," ")," "," "))))&gt;0,TRUE)),ISNUMBER(B10))</f>
        <v/>
      </c>
      <c r="L2" t="inlineStr">
        <is>
          <t>format_out07_balance_return</t>
        </is>
      </c>
      <c r="M2">
        <f>IFERROR(OR(LOWER(TRIM(SUBSTITUTE(SUBSTITUTE(F16," "," ")," "," ")))="",LOWER(TRIM(SUBSTITUTE(SUBSTITUTE(F16," "," ")," "," ")))="да",LOWER(TRIM(SUBSTITUTE(SUBSTITUTE(F16," "," ")," "," ")))="нет"),FALSE)</f>
        <v/>
      </c>
    </row>
    <row r="3" ht="16" customHeight="1">
      <c r="A3" s="3" t="inlineStr">
        <is>
          <t>Включение коллектора задаётся отдельно на вкладке «Общие данные».</t>
        </is>
      </c>
      <c r="J3" t="inlineStr">
        <is>
          <t>format_out01_flow</t>
        </is>
      </c>
      <c r="K3">
        <f>OR(NOT(IFERROR(LEN(LOWER(TRIM(SUBSTITUTE(SUBSTITUTE(C10," "," ")," "," "))))&gt;0,TRUE)),ISNUMBER(C10))</f>
        <v/>
      </c>
      <c r="L3" t="inlineStr">
        <is>
          <t>format_out07_meter</t>
        </is>
      </c>
      <c r="M3">
        <f>IFERROR(OR(LOWER(TRIM(SUBSTITUTE(SUBSTITUTE(G16," "," ")," "," ")))="",LOWER(TRIM(SUBSTITUTE(SUBSTITUTE(G16," "," ")," "," ")))="да",LOWER(TRIM(SUBSTITUTE(SUBSTITUTE(G16," "," ")," "," ")))="нет"),FALSE)</f>
        <v/>
      </c>
    </row>
    <row r="4" ht="28" customHeight="1">
      <c r="A4" s="3" t="inlineStr">
        <is>
          <t>Жёлтый фон — обязательное поле или группа; условия — рядом.
Ошибка — красная рамка и текстовое предупреждение; остальные ответы необязательные.</t>
        </is>
      </c>
      <c r="J4" t="inlineStr">
        <is>
          <t>format_out01_diameter</t>
        </is>
      </c>
      <c r="K4">
        <f>OR(NOT(IFERROR(LEN(LOWER(TRIM(SUBSTITUTE(SUBSTITUTE(D10," "," ")," "," "))))&gt;0,TRUE)),ISNUMBER(D10))</f>
        <v/>
      </c>
      <c r="L4" t="inlineStr">
        <is>
          <t>out07_active</t>
        </is>
      </c>
      <c r="M4">
        <f>OR(IFERROR(LEN(LOWER(TRIM(SUBSTITUTE(SUBSTITUTE(B16," "," ")," "," "))))&gt;0,TRUE),IFERROR(LEN(LOWER(TRIM(SUBSTITUTE(SUBSTITUTE(C16," "," ")," "," "))))&gt;0,TRUE),IFERROR(LEN(LOWER(TRIM(SUBSTITUTE(SUBSTITUTE(D16," "," ")," "," "))))&gt;0,TRUE),IFERROR(LEN(LOWER(TRIM(SUBSTITUTE(SUBSTITUTE(E16," "," ")," "," "))))&gt;0,TRUE),IFERROR(LEN(LOWER(TRIM(SUBSTITUTE(SUBSTITUTE(F16," "," ")," "," "))))&gt;0,TRUE),IFERROR(LEN(LOWER(TRIM(SUBSTITUTE(SUBSTITUTE(G16," "," ")," "," "))))&gt;0,TRUE))</f>
        <v/>
      </c>
    </row>
    <row r="5" ht="4" customHeight="1">
      <c r="A5" s="4" t="n"/>
      <c r="B5" s="4" t="n"/>
      <c r="C5" s="4" t="n"/>
      <c r="D5" s="4" t="n"/>
      <c r="E5" s="4" t="n"/>
      <c r="F5" s="4" t="n"/>
      <c r="G5" s="4" t="n"/>
      <c r="J5" t="inlineStr">
        <is>
          <t>format_out01_balance_supply</t>
        </is>
      </c>
      <c r="K5">
        <f>IFERROR(OR(LOWER(TRIM(SUBSTITUTE(SUBSTITUTE(E10," "," ")," "," ")))="",LOWER(TRIM(SUBSTITUTE(SUBSTITUTE(E10," "," ")," "," ")))="да",LOWER(TRIM(SUBSTITUTE(SUBSTITUTE(E10," "," ")," "," ")))="нет"),FALSE)</f>
        <v/>
      </c>
      <c r="L5" t="inlineStr">
        <is>
          <t>out07_params</t>
        </is>
      </c>
      <c r="M5">
        <f>OR(ISNUMBER(B16),ISNUMBER(C16),ISNUMBER(D16))</f>
        <v/>
      </c>
    </row>
    <row r="6" ht="42" customHeight="1">
      <c r="A6" s="3" t="inlineStr">
        <is>
          <t>Заполните необходимые выходы. Для каждого заполненного выхода укажите хотя бы один параметр: мощность, расход или Ду. Можно указать несколько. Остальные строки оставьте пустыми.</t>
        </is>
      </c>
      <c r="J6" t="inlineStr">
        <is>
          <t>format_out01_balance_return</t>
        </is>
      </c>
      <c r="K6">
        <f>IFERROR(OR(LOWER(TRIM(SUBSTITUTE(SUBSTITUTE(F10," "," ")," "," ")))="",LOWER(TRIM(SUBSTITUTE(SUBSTITUTE(F10," "," ")," "," ")))="да",LOWER(TRIM(SUBSTITUTE(SUBSTITUTE(F10," "," ")," "," ")))="нет"),FALSE)</f>
        <v/>
      </c>
      <c r="L6" t="inlineStr">
        <is>
          <t>out07_ok</t>
        </is>
      </c>
      <c r="M6">
        <f>OR(NOT($M$4),$M$5)</f>
        <v/>
      </c>
    </row>
    <row r="7" ht="16" customHeight="1">
      <c r="A7" s="27" t="inlineStr">
        <is>
          <t>Для включённого коллектора обязателен хотя бы один заполненный выход.</t>
        </is>
      </c>
      <c r="J7" t="inlineStr">
        <is>
          <t>format_out01_meter</t>
        </is>
      </c>
      <c r="K7">
        <f>IFERROR(OR(LOWER(TRIM(SUBSTITUTE(SUBSTITUTE(G10," "," ")," "," ")))="",LOWER(TRIM(SUBSTITUTE(SUBSTITUTE(G10," "," ")," "," ")))="да",LOWER(TRIM(SUBSTITUTE(SUBSTITUTE(G10," "," ")," "," ")))="нет"),FALSE)</f>
        <v/>
      </c>
      <c r="L7" t="inlineStr">
        <is>
          <t>out07_missing</t>
        </is>
      </c>
      <c r="M7">
        <f>IF(AND($M$4,NOT($M$5)),"7; ","")</f>
        <v/>
      </c>
    </row>
    <row r="8" ht="16" customHeight="1">
      <c r="A8" s="3" t="inlineStr">
        <is>
          <t>12 строк — объём бланка, а не инженерный максимум или предел будущей онлайн-формы.</t>
        </is>
      </c>
      <c r="J8" t="inlineStr">
        <is>
          <t>out01_active</t>
        </is>
      </c>
      <c r="K8">
        <f>OR(IFERROR(LEN(LOWER(TRIM(SUBSTITUTE(SUBSTITUTE(B10," "," ")," "," "))))&gt;0,TRUE),IFERROR(LEN(LOWER(TRIM(SUBSTITUTE(SUBSTITUTE(C10," "," ")," "," "))))&gt;0,TRUE),IFERROR(LEN(LOWER(TRIM(SUBSTITUTE(SUBSTITUTE(D10," "," ")," "," "))))&gt;0,TRUE),IFERROR(LEN(LOWER(TRIM(SUBSTITUTE(SUBSTITUTE(E10," "," ")," "," "))))&gt;0,TRUE),IFERROR(LEN(LOWER(TRIM(SUBSTITUTE(SUBSTITUTE(F10," "," ")," "," "))))&gt;0,TRUE),IFERROR(LEN(LOWER(TRIM(SUBSTITUTE(SUBSTITUTE(G10," "," ")," "," "))))&gt;0,TRUE))</f>
        <v/>
      </c>
      <c r="L8" t="inlineStr">
        <is>
          <t>format_out08_power</t>
        </is>
      </c>
      <c r="M8">
        <f>OR(NOT(IFERROR(LEN(LOWER(TRIM(SUBSTITUTE(SUBSTITUTE(B17," "," ")," "," "))))&gt;0,TRUE)),ISNUMBER(B17))</f>
        <v/>
      </c>
    </row>
    <row r="9" ht="42" customHeight="1">
      <c r="A9" s="29" t="inlineStr">
        <is>
          <t>№</t>
        </is>
      </c>
      <c r="B9" s="29" t="inlineStr">
        <is>
          <t>Мощность,
кВт</t>
        </is>
      </c>
      <c r="C9" s="29" t="inlineStr">
        <is>
          <t>Расход,
м³/ч</t>
        </is>
      </c>
      <c r="D9" s="29" t="inlineStr">
        <is>
          <t>Ду,
мм</t>
        </is>
      </c>
      <c r="E9" s="29" t="inlineStr">
        <is>
          <t>Балансировка
подачи
Да / Нет</t>
        </is>
      </c>
      <c r="F9" s="29" t="inlineStr">
        <is>
          <t>Балансировка
обратки
Да / Нет</t>
        </is>
      </c>
      <c r="G9" s="29" t="inlineStr">
        <is>
          <t>Некоммерческий
учёт
Да / Нет</t>
        </is>
      </c>
      <c r="J9" t="inlineStr">
        <is>
          <t>out01_params</t>
        </is>
      </c>
      <c r="K9">
        <f>OR(ISNUMBER(B10),ISNUMBER(C10),ISNUMBER(D10))</f>
        <v/>
      </c>
      <c r="L9" t="inlineStr">
        <is>
          <t>format_out08_flow</t>
        </is>
      </c>
      <c r="M9">
        <f>OR(NOT(IFERROR(LEN(LOWER(TRIM(SUBSTITUTE(SUBSTITUTE(C17," "," ")," "," "))))&gt;0,TRUE)),ISNUMBER(C17))</f>
        <v/>
      </c>
    </row>
    <row r="10" ht="26" customHeight="1">
      <c r="A10" s="3" t="inlineStr">
        <is>
          <t>1</t>
        </is>
      </c>
      <c r="B10" s="30" t="n"/>
      <c r="C10" s="30" t="n"/>
      <c r="D10" s="30" t="n"/>
      <c r="E10" s="31" t="n"/>
      <c r="F10" s="31" t="n"/>
      <c r="G10" s="31" t="n"/>
      <c r="J10" t="inlineStr">
        <is>
          <t>out01_ok</t>
        </is>
      </c>
      <c r="K10">
        <f>OR(NOT($K$8),$K$9)</f>
        <v/>
      </c>
      <c r="L10" t="inlineStr">
        <is>
          <t>format_out08_diameter</t>
        </is>
      </c>
      <c r="M10">
        <f>OR(NOT(IFERROR(LEN(LOWER(TRIM(SUBSTITUTE(SUBSTITUTE(D17," "," ")," "," "))))&gt;0,TRUE)),ISNUMBER(D17))</f>
        <v/>
      </c>
    </row>
    <row r="11" ht="26" customHeight="1">
      <c r="A11" s="3" t="inlineStr">
        <is>
          <t>2</t>
        </is>
      </c>
      <c r="B11" s="30" t="n"/>
      <c r="C11" s="30" t="n"/>
      <c r="D11" s="30" t="n"/>
      <c r="E11" s="31" t="n"/>
      <c r="F11" s="31" t="n"/>
      <c r="G11" s="31" t="n"/>
      <c r="J11" t="inlineStr">
        <is>
          <t>out01_missing</t>
        </is>
      </c>
      <c r="K11">
        <f>IF(AND($K$8,NOT($K$9)),"1; ","")</f>
        <v/>
      </c>
      <c r="L11" t="inlineStr">
        <is>
          <t>format_out08_balance_supply</t>
        </is>
      </c>
      <c r="M11">
        <f>IFERROR(OR(LOWER(TRIM(SUBSTITUTE(SUBSTITUTE(E17," "," ")," "," ")))="",LOWER(TRIM(SUBSTITUTE(SUBSTITUTE(E17," "," ")," "," ")))="да",LOWER(TRIM(SUBSTITUTE(SUBSTITUTE(E17," "," ")," "," ")))="нет"),FALSE)</f>
        <v/>
      </c>
    </row>
    <row r="12" ht="26" customHeight="1">
      <c r="A12" s="3" t="inlineStr">
        <is>
          <t>3</t>
        </is>
      </c>
      <c r="B12" s="30" t="n"/>
      <c r="C12" s="30" t="n"/>
      <c r="D12" s="30" t="n"/>
      <c r="E12" s="31" t="n"/>
      <c r="F12" s="31" t="n"/>
      <c r="G12" s="31" t="n"/>
      <c r="J12" t="inlineStr">
        <is>
          <t>format_out02_power</t>
        </is>
      </c>
      <c r="K12">
        <f>OR(NOT(IFERROR(LEN(LOWER(TRIM(SUBSTITUTE(SUBSTITUTE(B11," "," ")," "," "))))&gt;0,TRUE)),ISNUMBER(B11))</f>
        <v/>
      </c>
      <c r="L12" t="inlineStr">
        <is>
          <t>format_out08_balance_return</t>
        </is>
      </c>
      <c r="M12">
        <f>IFERROR(OR(LOWER(TRIM(SUBSTITUTE(SUBSTITUTE(F17," "," ")," "," ")))="",LOWER(TRIM(SUBSTITUTE(SUBSTITUTE(F17," "," ")," "," ")))="да",LOWER(TRIM(SUBSTITUTE(SUBSTITUTE(F17," "," ")," "," ")))="нет"),FALSE)</f>
        <v/>
      </c>
    </row>
    <row r="13" ht="26" customHeight="1">
      <c r="A13" s="3" t="inlineStr">
        <is>
          <t>4</t>
        </is>
      </c>
      <c r="B13" s="30" t="n"/>
      <c r="C13" s="30" t="n"/>
      <c r="D13" s="30" t="n"/>
      <c r="E13" s="31" t="n"/>
      <c r="F13" s="31" t="n"/>
      <c r="G13" s="31" t="n"/>
      <c r="J13" t="inlineStr">
        <is>
          <t>format_out02_flow</t>
        </is>
      </c>
      <c r="K13">
        <f>OR(NOT(IFERROR(LEN(LOWER(TRIM(SUBSTITUTE(SUBSTITUTE(C11," "," ")," "," "))))&gt;0,TRUE)),ISNUMBER(C11))</f>
        <v/>
      </c>
      <c r="L13" t="inlineStr">
        <is>
          <t>format_out08_meter</t>
        </is>
      </c>
      <c r="M13">
        <f>IFERROR(OR(LOWER(TRIM(SUBSTITUTE(SUBSTITUTE(G17," "," ")," "," ")))="",LOWER(TRIM(SUBSTITUTE(SUBSTITUTE(G17," "," ")," "," ")))="да",LOWER(TRIM(SUBSTITUTE(SUBSTITUTE(G17," "," ")," "," ")))="нет"),FALSE)</f>
        <v/>
      </c>
    </row>
    <row r="14" ht="26" customHeight="1">
      <c r="A14" s="3" t="inlineStr">
        <is>
          <t>5</t>
        </is>
      </c>
      <c r="B14" s="30" t="n"/>
      <c r="C14" s="30" t="n"/>
      <c r="D14" s="30" t="n"/>
      <c r="E14" s="31" t="n"/>
      <c r="F14" s="31" t="n"/>
      <c r="G14" s="31" t="n"/>
      <c r="J14" t="inlineStr">
        <is>
          <t>format_out02_diameter</t>
        </is>
      </c>
      <c r="K14">
        <f>OR(NOT(IFERROR(LEN(LOWER(TRIM(SUBSTITUTE(SUBSTITUTE(D11," "," ")," "," "))))&gt;0,TRUE)),ISNUMBER(D11))</f>
        <v/>
      </c>
      <c r="L14" t="inlineStr">
        <is>
          <t>out08_active</t>
        </is>
      </c>
      <c r="M14">
        <f>OR(IFERROR(LEN(LOWER(TRIM(SUBSTITUTE(SUBSTITUTE(B17," "," ")," "," "))))&gt;0,TRUE),IFERROR(LEN(LOWER(TRIM(SUBSTITUTE(SUBSTITUTE(C17," "," ")," "," "))))&gt;0,TRUE),IFERROR(LEN(LOWER(TRIM(SUBSTITUTE(SUBSTITUTE(D17," "," ")," "," "))))&gt;0,TRUE),IFERROR(LEN(LOWER(TRIM(SUBSTITUTE(SUBSTITUTE(E17," "," ")," "," "))))&gt;0,TRUE),IFERROR(LEN(LOWER(TRIM(SUBSTITUTE(SUBSTITUTE(F17," "," ")," "," "))))&gt;0,TRUE),IFERROR(LEN(LOWER(TRIM(SUBSTITUTE(SUBSTITUTE(G17," "," ")," "," "))))&gt;0,TRUE))</f>
        <v/>
      </c>
    </row>
    <row r="15" ht="26" customHeight="1">
      <c r="A15" s="3" t="inlineStr">
        <is>
          <t>6</t>
        </is>
      </c>
      <c r="B15" s="30" t="n"/>
      <c r="C15" s="30" t="n"/>
      <c r="D15" s="30" t="n"/>
      <c r="E15" s="31" t="n"/>
      <c r="F15" s="31" t="n"/>
      <c r="G15" s="31" t="n"/>
      <c r="J15" t="inlineStr">
        <is>
          <t>format_out02_balance_supply</t>
        </is>
      </c>
      <c r="K15">
        <f>IFERROR(OR(LOWER(TRIM(SUBSTITUTE(SUBSTITUTE(E11," "," ")," "," ")))="",LOWER(TRIM(SUBSTITUTE(SUBSTITUTE(E11," "," ")," "," ")))="да",LOWER(TRIM(SUBSTITUTE(SUBSTITUTE(E11," "," ")," "," ")))="нет"),FALSE)</f>
        <v/>
      </c>
      <c r="L15" t="inlineStr">
        <is>
          <t>out08_params</t>
        </is>
      </c>
      <c r="M15">
        <f>OR(ISNUMBER(B17),ISNUMBER(C17),ISNUMBER(D17))</f>
        <v/>
      </c>
    </row>
    <row r="16" ht="26" customHeight="1">
      <c r="A16" s="3" t="inlineStr">
        <is>
          <t>7</t>
        </is>
      </c>
      <c r="B16" s="30" t="n"/>
      <c r="C16" s="30" t="n"/>
      <c r="D16" s="30" t="n"/>
      <c r="E16" s="31" t="n"/>
      <c r="F16" s="31" t="n"/>
      <c r="G16" s="31" t="n"/>
      <c r="J16" t="inlineStr">
        <is>
          <t>format_out02_balance_return</t>
        </is>
      </c>
      <c r="K16">
        <f>IFERROR(OR(LOWER(TRIM(SUBSTITUTE(SUBSTITUTE(F11," "," ")," "," ")))="",LOWER(TRIM(SUBSTITUTE(SUBSTITUTE(F11," "," ")," "," ")))="да",LOWER(TRIM(SUBSTITUTE(SUBSTITUTE(F11," "," ")," "," ")))="нет"),FALSE)</f>
        <v/>
      </c>
      <c r="L16" t="inlineStr">
        <is>
          <t>out08_ok</t>
        </is>
      </c>
      <c r="M16">
        <f>OR(NOT($M$14),$M$15)</f>
        <v/>
      </c>
    </row>
    <row r="17" ht="26" customHeight="1">
      <c r="A17" s="3" t="inlineStr">
        <is>
          <t>8</t>
        </is>
      </c>
      <c r="B17" s="30" t="n"/>
      <c r="C17" s="30" t="n"/>
      <c r="D17" s="30" t="n"/>
      <c r="E17" s="31" t="n"/>
      <c r="F17" s="31" t="n"/>
      <c r="G17" s="31" t="n"/>
      <c r="J17" t="inlineStr">
        <is>
          <t>format_out02_meter</t>
        </is>
      </c>
      <c r="K17">
        <f>IFERROR(OR(LOWER(TRIM(SUBSTITUTE(SUBSTITUTE(G11," "," ")," "," ")))="",LOWER(TRIM(SUBSTITUTE(SUBSTITUTE(G11," "," ")," "," ")))="да",LOWER(TRIM(SUBSTITUTE(SUBSTITUTE(G11," "," ")," "," ")))="нет"),FALSE)</f>
        <v/>
      </c>
      <c r="L17" t="inlineStr">
        <is>
          <t>out08_missing</t>
        </is>
      </c>
      <c r="M17">
        <f>IF(AND($M$14,NOT($M$15)),"8; ","")</f>
        <v/>
      </c>
    </row>
    <row r="18" ht="26" customHeight="1">
      <c r="A18" s="3" t="inlineStr">
        <is>
          <t>9</t>
        </is>
      </c>
      <c r="B18" s="30" t="n"/>
      <c r="C18" s="30" t="n"/>
      <c r="D18" s="30" t="n"/>
      <c r="E18" s="31" t="n"/>
      <c r="F18" s="31" t="n"/>
      <c r="G18" s="31" t="n"/>
      <c r="J18" t="inlineStr">
        <is>
          <t>out02_active</t>
        </is>
      </c>
      <c r="K18">
        <f>OR(IFERROR(LEN(LOWER(TRIM(SUBSTITUTE(SUBSTITUTE(B11," "," ")," "," "))))&gt;0,TRUE),IFERROR(LEN(LOWER(TRIM(SUBSTITUTE(SUBSTITUTE(C11," "," ")," "," "))))&gt;0,TRUE),IFERROR(LEN(LOWER(TRIM(SUBSTITUTE(SUBSTITUTE(D11," "," ")," "," "))))&gt;0,TRUE),IFERROR(LEN(LOWER(TRIM(SUBSTITUTE(SUBSTITUTE(E11," "," ")," "," "))))&gt;0,TRUE),IFERROR(LEN(LOWER(TRIM(SUBSTITUTE(SUBSTITUTE(F11," "," ")," "," "))))&gt;0,TRUE),IFERROR(LEN(LOWER(TRIM(SUBSTITUTE(SUBSTITUTE(G11," "," ")," "," "))))&gt;0,TRUE))</f>
        <v/>
      </c>
      <c r="L18" t="inlineStr">
        <is>
          <t>format_out09_power</t>
        </is>
      </c>
      <c r="M18">
        <f>OR(NOT(IFERROR(LEN(LOWER(TRIM(SUBSTITUTE(SUBSTITUTE(B18," "," ")," "," "))))&gt;0,TRUE)),ISNUMBER(B18))</f>
        <v/>
      </c>
    </row>
    <row r="19" ht="26" customHeight="1">
      <c r="A19" s="3" t="inlineStr">
        <is>
          <t>10</t>
        </is>
      </c>
      <c r="B19" s="30" t="n"/>
      <c r="C19" s="30" t="n"/>
      <c r="D19" s="30" t="n"/>
      <c r="E19" s="31" t="n"/>
      <c r="F19" s="31" t="n"/>
      <c r="G19" s="31" t="n"/>
      <c r="J19" t="inlineStr">
        <is>
          <t>out02_params</t>
        </is>
      </c>
      <c r="K19">
        <f>OR(ISNUMBER(B11),ISNUMBER(C11),ISNUMBER(D11))</f>
        <v/>
      </c>
      <c r="L19" t="inlineStr">
        <is>
          <t>format_out09_flow</t>
        </is>
      </c>
      <c r="M19">
        <f>OR(NOT(IFERROR(LEN(LOWER(TRIM(SUBSTITUTE(SUBSTITUTE(C18," "," ")," "," "))))&gt;0,TRUE)),ISNUMBER(C18))</f>
        <v/>
      </c>
    </row>
    <row r="20" ht="26" customHeight="1">
      <c r="A20" s="3" t="inlineStr">
        <is>
          <t>11</t>
        </is>
      </c>
      <c r="B20" s="30" t="n"/>
      <c r="C20" s="30" t="n"/>
      <c r="D20" s="30" t="n"/>
      <c r="E20" s="31" t="n"/>
      <c r="F20" s="31" t="n"/>
      <c r="G20" s="31" t="n"/>
      <c r="J20" t="inlineStr">
        <is>
          <t>out02_ok</t>
        </is>
      </c>
      <c r="K20">
        <f>OR(NOT($K$18),$K$19)</f>
        <v/>
      </c>
      <c r="L20" t="inlineStr">
        <is>
          <t>format_out09_diameter</t>
        </is>
      </c>
      <c r="M20">
        <f>OR(NOT(IFERROR(LEN(LOWER(TRIM(SUBSTITUTE(SUBSTITUTE(D18," "," ")," "," "))))&gt;0,TRUE)),ISNUMBER(D18))</f>
        <v/>
      </c>
    </row>
    <row r="21" ht="26" customHeight="1">
      <c r="A21" s="3" t="inlineStr">
        <is>
          <t>12</t>
        </is>
      </c>
      <c r="B21" s="30" t="n"/>
      <c r="C21" s="30" t="n"/>
      <c r="D21" s="30" t="n"/>
      <c r="E21" s="31" t="n"/>
      <c r="F21" s="31" t="n"/>
      <c r="G21" s="31" t="n"/>
      <c r="J21" t="inlineStr">
        <is>
          <t>out02_missing</t>
        </is>
      </c>
      <c r="K21">
        <f>IF(AND($K$18,NOT($K$19)),"2; ","")</f>
        <v/>
      </c>
      <c r="L21" t="inlineStr">
        <is>
          <t>format_out09_balance_supply</t>
        </is>
      </c>
      <c r="M21">
        <f>IFERROR(OR(LOWER(TRIM(SUBSTITUTE(SUBSTITUTE(E18," "," ")," "," ")))="",LOWER(TRIM(SUBSTITUTE(SUBSTITUTE(E18," "," ")," "," ")))="да",LOWER(TRIM(SUBSTITUTE(SUBSTITUTE(E18," "," ")," "," ")))="нет"),FALSE)</f>
        <v/>
      </c>
    </row>
    <row r="22" ht="20" customHeight="1">
      <c r="A22" s="5" t="inlineStr">
        <is>
          <t>Дополнительные требования</t>
        </is>
      </c>
      <c r="B22" s="6" t="n"/>
      <c r="C22" s="6" t="n"/>
      <c r="D22" s="6" t="n"/>
      <c r="E22" s="6" t="n"/>
      <c r="F22" s="6" t="n"/>
      <c r="G22" s="6" t="n"/>
      <c r="J22" t="inlineStr">
        <is>
          <t>format_out03_power</t>
        </is>
      </c>
      <c r="K22">
        <f>OR(NOT(IFERROR(LEN(LOWER(TRIM(SUBSTITUTE(SUBSTITUTE(B12," "," ")," "," "))))&gt;0,TRUE)),ISNUMBER(B12))</f>
        <v/>
      </c>
      <c r="L22" t="inlineStr">
        <is>
          <t>format_out09_balance_return</t>
        </is>
      </c>
      <c r="M22">
        <f>IFERROR(OR(LOWER(TRIM(SUBSTITUTE(SUBSTITUTE(F18," "," ")," "," ")))="",LOWER(TRIM(SUBSTITUTE(SUBSTITUTE(F18," "," ")," "," ")))="да",LOWER(TRIM(SUBSTITUTE(SUBSTITUTE(F18," "," ")," "," ")))="нет"),FALSE)</f>
        <v/>
      </c>
    </row>
    <row r="23" ht="24" customHeight="1">
      <c r="A23" s="18" t="n"/>
      <c r="B23" s="19" t="n"/>
      <c r="C23" s="19" t="n"/>
      <c r="D23" s="19" t="n"/>
      <c r="E23" s="19" t="n"/>
      <c r="F23" s="19" t="n"/>
      <c r="G23" s="20" t="n"/>
      <c r="J23" t="inlineStr">
        <is>
          <t>format_out03_flow</t>
        </is>
      </c>
      <c r="K23">
        <f>OR(NOT(IFERROR(LEN(LOWER(TRIM(SUBSTITUTE(SUBSTITUTE(C12," "," ")," "," "))))&gt;0,TRUE)),ISNUMBER(C12))</f>
        <v/>
      </c>
      <c r="L23" t="inlineStr">
        <is>
          <t>format_out09_meter</t>
        </is>
      </c>
      <c r="M23">
        <f>IFERROR(OR(LOWER(TRIM(SUBSTITUTE(SUBSTITUTE(G18," "," ")," "," ")))="",LOWER(TRIM(SUBSTITUTE(SUBSTITUTE(G18," "," ")," "," ")))="да",LOWER(TRIM(SUBSTITUTE(SUBSTITUTE(G18," "," ")," "," ")))="нет"),FALSE)</f>
        <v/>
      </c>
    </row>
    <row r="24" ht="24" customHeight="1">
      <c r="A24" s="21" t="n"/>
      <c r="B24" s="22" t="n"/>
      <c r="C24" s="22" t="n"/>
      <c r="D24" s="22" t="n"/>
      <c r="E24" s="22" t="n"/>
      <c r="F24" s="22" t="n"/>
      <c r="G24" s="23" t="n"/>
      <c r="J24" t="inlineStr">
        <is>
          <t>format_out03_diameter</t>
        </is>
      </c>
      <c r="K24">
        <f>OR(NOT(IFERROR(LEN(LOWER(TRIM(SUBSTITUTE(SUBSTITUTE(D12," "," ")," "," "))))&gt;0,TRUE)),ISNUMBER(D12))</f>
        <v/>
      </c>
      <c r="L24" t="inlineStr">
        <is>
          <t>out09_active</t>
        </is>
      </c>
      <c r="M24">
        <f>OR(IFERROR(LEN(LOWER(TRIM(SUBSTITUTE(SUBSTITUTE(B18," "," ")," "," "))))&gt;0,TRUE),IFERROR(LEN(LOWER(TRIM(SUBSTITUTE(SUBSTITUTE(C18," "," ")," "," "))))&gt;0,TRUE),IFERROR(LEN(LOWER(TRIM(SUBSTITUTE(SUBSTITUTE(D18," "," ")," "," "))))&gt;0,TRUE),IFERROR(LEN(LOWER(TRIM(SUBSTITUTE(SUBSTITUTE(E18," "," ")," "," "))))&gt;0,TRUE),IFERROR(LEN(LOWER(TRIM(SUBSTITUTE(SUBSTITUTE(F18," "," ")," "," "))))&gt;0,TRUE),IFERROR(LEN(LOWER(TRIM(SUBSTITUTE(SUBSTITUTE(G18," "," ")," "," "))))&gt;0,TRUE))</f>
        <v/>
      </c>
    </row>
    <row r="25" ht="28" customHeight="1">
      <c r="A25" s="28">
        <f>IF(OR(NOT($K$1),$M$60),"",IF($M$58=0,"ВНИМАНИЕ: заполните хотя бы один выход включённого коллектора.",IF(LEN($M$59)&gt;0,"ВНИМАНИЕ: выходы "&amp;$M$59&amp;"укажите мощность, расход или Ду.","ВНИМАНИЕ: проверьте отмеченные числа и ответы Да / Нет.")))</f>
        <v/>
      </c>
      <c r="J25" t="inlineStr">
        <is>
          <t>format_out03_balance_supply</t>
        </is>
      </c>
      <c r="K25">
        <f>IFERROR(OR(LOWER(TRIM(SUBSTITUTE(SUBSTITUTE(E12," "," ")," "," ")))="",LOWER(TRIM(SUBSTITUTE(SUBSTITUTE(E12," "," ")," "," ")))="да",LOWER(TRIM(SUBSTITUTE(SUBSTITUTE(E12," "," ")," "," ")))="нет"),FALSE)</f>
        <v/>
      </c>
      <c r="L25" t="inlineStr">
        <is>
          <t>out09_params</t>
        </is>
      </c>
      <c r="M25">
        <f>OR(ISNUMBER(B18),ISNUMBER(C18),ISNUMBER(D18))</f>
        <v/>
      </c>
    </row>
    <row r="26">
      <c r="J26" t="inlineStr">
        <is>
          <t>format_out03_balance_return</t>
        </is>
      </c>
      <c r="K26">
        <f>IFERROR(OR(LOWER(TRIM(SUBSTITUTE(SUBSTITUTE(F12," "," ")," "," ")))="",LOWER(TRIM(SUBSTITUTE(SUBSTITUTE(F12," "," ")," "," ")))="да",LOWER(TRIM(SUBSTITUTE(SUBSTITUTE(F12," "," ")," "," ")))="нет"),FALSE)</f>
        <v/>
      </c>
      <c r="L26" t="inlineStr">
        <is>
          <t>out09_ok</t>
        </is>
      </c>
      <c r="M26">
        <f>OR(NOT($M$24),$M$25)</f>
        <v/>
      </c>
    </row>
    <row r="27">
      <c r="J27" t="inlineStr">
        <is>
          <t>format_out03_meter</t>
        </is>
      </c>
      <c r="K27">
        <f>IFERROR(OR(LOWER(TRIM(SUBSTITUTE(SUBSTITUTE(G12," "," ")," "," ")))="",LOWER(TRIM(SUBSTITUTE(SUBSTITUTE(G12," "," ")," "," ")))="да",LOWER(TRIM(SUBSTITUTE(SUBSTITUTE(G12," "," ")," "," ")))="нет"),FALSE)</f>
        <v/>
      </c>
      <c r="L27" t="inlineStr">
        <is>
          <t>out09_missing</t>
        </is>
      </c>
      <c r="M27">
        <f>IF(AND($M$24,NOT($M$25)),"9; ","")</f>
        <v/>
      </c>
    </row>
    <row r="28">
      <c r="J28" t="inlineStr">
        <is>
          <t>out03_active</t>
        </is>
      </c>
      <c r="K28">
        <f>OR(IFERROR(LEN(LOWER(TRIM(SUBSTITUTE(SUBSTITUTE(B12," "," ")," "," "))))&gt;0,TRUE),IFERROR(LEN(LOWER(TRIM(SUBSTITUTE(SUBSTITUTE(C12," "," ")," "," "))))&gt;0,TRUE),IFERROR(LEN(LOWER(TRIM(SUBSTITUTE(SUBSTITUTE(D12," "," ")," "," "))))&gt;0,TRUE),IFERROR(LEN(LOWER(TRIM(SUBSTITUTE(SUBSTITUTE(E12," "," ")," "," "))))&gt;0,TRUE),IFERROR(LEN(LOWER(TRIM(SUBSTITUTE(SUBSTITUTE(F12," "," ")," "," "))))&gt;0,TRUE),IFERROR(LEN(LOWER(TRIM(SUBSTITUTE(SUBSTITUTE(G12," "," ")," "," "))))&gt;0,TRUE))</f>
        <v/>
      </c>
      <c r="L28" t="inlineStr">
        <is>
          <t>format_out10_power</t>
        </is>
      </c>
      <c r="M28">
        <f>OR(NOT(IFERROR(LEN(LOWER(TRIM(SUBSTITUTE(SUBSTITUTE(B19," "," ")," "," "))))&gt;0,TRUE)),ISNUMBER(B19))</f>
        <v/>
      </c>
    </row>
    <row r="29">
      <c r="J29" t="inlineStr">
        <is>
          <t>out03_params</t>
        </is>
      </c>
      <c r="K29">
        <f>OR(ISNUMBER(B12),ISNUMBER(C12),ISNUMBER(D12))</f>
        <v/>
      </c>
      <c r="L29" t="inlineStr">
        <is>
          <t>format_out10_flow</t>
        </is>
      </c>
      <c r="M29">
        <f>OR(NOT(IFERROR(LEN(LOWER(TRIM(SUBSTITUTE(SUBSTITUTE(C19," "," ")," "," "))))&gt;0,TRUE)),ISNUMBER(C19))</f>
        <v/>
      </c>
    </row>
    <row r="30">
      <c r="J30" t="inlineStr">
        <is>
          <t>out03_ok</t>
        </is>
      </c>
      <c r="K30">
        <f>OR(NOT($K$28),$K$29)</f>
        <v/>
      </c>
      <c r="L30" t="inlineStr">
        <is>
          <t>format_out10_diameter</t>
        </is>
      </c>
      <c r="M30">
        <f>OR(NOT(IFERROR(LEN(LOWER(TRIM(SUBSTITUTE(SUBSTITUTE(D19," "," ")," "," "))))&gt;0,TRUE)),ISNUMBER(D19))</f>
        <v/>
      </c>
    </row>
    <row r="31">
      <c r="J31" t="inlineStr">
        <is>
          <t>out03_missing</t>
        </is>
      </c>
      <c r="K31">
        <f>IF(AND($K$28,NOT($K$29)),"3; ","")</f>
        <v/>
      </c>
      <c r="L31" t="inlineStr">
        <is>
          <t>format_out10_balance_supply</t>
        </is>
      </c>
      <c r="M31">
        <f>IFERROR(OR(LOWER(TRIM(SUBSTITUTE(SUBSTITUTE(E19," "," ")," "," ")))="",LOWER(TRIM(SUBSTITUTE(SUBSTITUTE(E19," "," ")," "," ")))="да",LOWER(TRIM(SUBSTITUTE(SUBSTITUTE(E19," "," ")," "," ")))="нет"),FALSE)</f>
        <v/>
      </c>
    </row>
    <row r="32">
      <c r="J32" t="inlineStr">
        <is>
          <t>format_out04_power</t>
        </is>
      </c>
      <c r="K32">
        <f>OR(NOT(IFERROR(LEN(LOWER(TRIM(SUBSTITUTE(SUBSTITUTE(B13," "," ")," "," "))))&gt;0,TRUE)),ISNUMBER(B13))</f>
        <v/>
      </c>
      <c r="L32" t="inlineStr">
        <is>
          <t>format_out10_balance_return</t>
        </is>
      </c>
      <c r="M32">
        <f>IFERROR(OR(LOWER(TRIM(SUBSTITUTE(SUBSTITUTE(F19," "," ")," "," ")))="",LOWER(TRIM(SUBSTITUTE(SUBSTITUTE(F19," "," ")," "," ")))="да",LOWER(TRIM(SUBSTITUTE(SUBSTITUTE(F19," "," ")," "," ")))="нет"),FALSE)</f>
        <v/>
      </c>
    </row>
    <row r="33">
      <c r="J33" t="inlineStr">
        <is>
          <t>format_out04_flow</t>
        </is>
      </c>
      <c r="K33">
        <f>OR(NOT(IFERROR(LEN(LOWER(TRIM(SUBSTITUTE(SUBSTITUTE(C13," "," ")," "," "))))&gt;0,TRUE)),ISNUMBER(C13))</f>
        <v/>
      </c>
      <c r="L33" t="inlineStr">
        <is>
          <t>format_out10_meter</t>
        </is>
      </c>
      <c r="M33">
        <f>IFERROR(OR(LOWER(TRIM(SUBSTITUTE(SUBSTITUTE(G19," "," ")," "," ")))="",LOWER(TRIM(SUBSTITUTE(SUBSTITUTE(G19," "," ")," "," ")))="да",LOWER(TRIM(SUBSTITUTE(SUBSTITUTE(G19," "," ")," "," ")))="нет"),FALSE)</f>
        <v/>
      </c>
    </row>
    <row r="34">
      <c r="J34" t="inlineStr">
        <is>
          <t>format_out04_diameter</t>
        </is>
      </c>
      <c r="K34">
        <f>OR(NOT(IFERROR(LEN(LOWER(TRIM(SUBSTITUTE(SUBSTITUTE(D13," "," ")," "," "))))&gt;0,TRUE)),ISNUMBER(D13))</f>
        <v/>
      </c>
      <c r="L34" t="inlineStr">
        <is>
          <t>out10_active</t>
        </is>
      </c>
      <c r="M34">
        <f>OR(IFERROR(LEN(LOWER(TRIM(SUBSTITUTE(SUBSTITUTE(B19," "," ")," "," "))))&gt;0,TRUE),IFERROR(LEN(LOWER(TRIM(SUBSTITUTE(SUBSTITUTE(C19," "," ")," "," "))))&gt;0,TRUE),IFERROR(LEN(LOWER(TRIM(SUBSTITUTE(SUBSTITUTE(D19," "," ")," "," "))))&gt;0,TRUE),IFERROR(LEN(LOWER(TRIM(SUBSTITUTE(SUBSTITUTE(E19," "," ")," "," "))))&gt;0,TRUE),IFERROR(LEN(LOWER(TRIM(SUBSTITUTE(SUBSTITUTE(F19," "," ")," "," "))))&gt;0,TRUE),IFERROR(LEN(LOWER(TRIM(SUBSTITUTE(SUBSTITUTE(G19," "," ")," "," "))))&gt;0,TRUE))</f>
        <v/>
      </c>
    </row>
    <row r="35">
      <c r="J35" t="inlineStr">
        <is>
          <t>format_out04_balance_supply</t>
        </is>
      </c>
      <c r="K35">
        <f>IFERROR(OR(LOWER(TRIM(SUBSTITUTE(SUBSTITUTE(E13," "," ")," "," ")))="",LOWER(TRIM(SUBSTITUTE(SUBSTITUTE(E13," "," ")," "," ")))="да",LOWER(TRIM(SUBSTITUTE(SUBSTITUTE(E13," "," ")," "," ")))="нет"),FALSE)</f>
        <v/>
      </c>
      <c r="L35" t="inlineStr">
        <is>
          <t>out10_params</t>
        </is>
      </c>
      <c r="M35">
        <f>OR(ISNUMBER(B19),ISNUMBER(C19),ISNUMBER(D19))</f>
        <v/>
      </c>
    </row>
    <row r="36">
      <c r="J36" t="inlineStr">
        <is>
          <t>format_out04_balance_return</t>
        </is>
      </c>
      <c r="K36">
        <f>IFERROR(OR(LOWER(TRIM(SUBSTITUTE(SUBSTITUTE(F13," "," ")," "," ")))="",LOWER(TRIM(SUBSTITUTE(SUBSTITUTE(F13," "," ")," "," ")))="да",LOWER(TRIM(SUBSTITUTE(SUBSTITUTE(F13," "," ")," "," ")))="нет"),FALSE)</f>
        <v/>
      </c>
      <c r="L36" t="inlineStr">
        <is>
          <t>out10_ok</t>
        </is>
      </c>
      <c r="M36">
        <f>OR(NOT($M$34),$M$35)</f>
        <v/>
      </c>
    </row>
    <row r="37">
      <c r="J37" t="inlineStr">
        <is>
          <t>format_out04_meter</t>
        </is>
      </c>
      <c r="K37">
        <f>IFERROR(OR(LOWER(TRIM(SUBSTITUTE(SUBSTITUTE(G13," "," ")," "," ")))="",LOWER(TRIM(SUBSTITUTE(SUBSTITUTE(G13," "," ")," "," ")))="да",LOWER(TRIM(SUBSTITUTE(SUBSTITUTE(G13," "," ")," "," ")))="нет"),FALSE)</f>
        <v/>
      </c>
      <c r="L37" t="inlineStr">
        <is>
          <t>out10_missing</t>
        </is>
      </c>
      <c r="M37">
        <f>IF(AND($M$34,NOT($M$35)),"10; ","")</f>
        <v/>
      </c>
    </row>
    <row r="38">
      <c r="J38" t="inlineStr">
        <is>
          <t>out04_active</t>
        </is>
      </c>
      <c r="K38">
        <f>OR(IFERROR(LEN(LOWER(TRIM(SUBSTITUTE(SUBSTITUTE(B13," "," ")," "," "))))&gt;0,TRUE),IFERROR(LEN(LOWER(TRIM(SUBSTITUTE(SUBSTITUTE(C13," "," ")," "," "))))&gt;0,TRUE),IFERROR(LEN(LOWER(TRIM(SUBSTITUTE(SUBSTITUTE(D13," "," ")," "," "))))&gt;0,TRUE),IFERROR(LEN(LOWER(TRIM(SUBSTITUTE(SUBSTITUTE(E13," "," ")," "," "))))&gt;0,TRUE),IFERROR(LEN(LOWER(TRIM(SUBSTITUTE(SUBSTITUTE(F13," "," ")," "," "))))&gt;0,TRUE),IFERROR(LEN(LOWER(TRIM(SUBSTITUTE(SUBSTITUTE(G13," "," ")," "," "))))&gt;0,TRUE))</f>
        <v/>
      </c>
      <c r="L38" t="inlineStr">
        <is>
          <t>format_out11_power</t>
        </is>
      </c>
      <c r="M38">
        <f>OR(NOT(IFERROR(LEN(LOWER(TRIM(SUBSTITUTE(SUBSTITUTE(B20," "," ")," "," "))))&gt;0,TRUE)),ISNUMBER(B20))</f>
        <v/>
      </c>
    </row>
    <row r="39">
      <c r="J39" t="inlineStr">
        <is>
          <t>out04_params</t>
        </is>
      </c>
      <c r="K39">
        <f>OR(ISNUMBER(B13),ISNUMBER(C13),ISNUMBER(D13))</f>
        <v/>
      </c>
      <c r="L39" t="inlineStr">
        <is>
          <t>format_out11_flow</t>
        </is>
      </c>
      <c r="M39">
        <f>OR(NOT(IFERROR(LEN(LOWER(TRIM(SUBSTITUTE(SUBSTITUTE(C20," "," ")," "," "))))&gt;0,TRUE)),ISNUMBER(C20))</f>
        <v/>
      </c>
    </row>
    <row r="40">
      <c r="J40" t="inlineStr">
        <is>
          <t>out04_ok</t>
        </is>
      </c>
      <c r="K40">
        <f>OR(NOT($K$38),$K$39)</f>
        <v/>
      </c>
      <c r="L40" t="inlineStr">
        <is>
          <t>format_out11_diameter</t>
        </is>
      </c>
      <c r="M40">
        <f>OR(NOT(IFERROR(LEN(LOWER(TRIM(SUBSTITUTE(SUBSTITUTE(D20," "," ")," "," "))))&gt;0,TRUE)),ISNUMBER(D20))</f>
        <v/>
      </c>
    </row>
    <row r="41">
      <c r="J41" t="inlineStr">
        <is>
          <t>out04_missing</t>
        </is>
      </c>
      <c r="K41">
        <f>IF(AND($K$38,NOT($K$39)),"4; ","")</f>
        <v/>
      </c>
      <c r="L41" t="inlineStr">
        <is>
          <t>format_out11_balance_supply</t>
        </is>
      </c>
      <c r="M41">
        <f>IFERROR(OR(LOWER(TRIM(SUBSTITUTE(SUBSTITUTE(E20," "," ")," "," ")))="",LOWER(TRIM(SUBSTITUTE(SUBSTITUTE(E20," "," ")," "," ")))="да",LOWER(TRIM(SUBSTITUTE(SUBSTITUTE(E20," "," ")," "," ")))="нет"),FALSE)</f>
        <v/>
      </c>
    </row>
    <row r="42">
      <c r="J42" t="inlineStr">
        <is>
          <t>format_out05_power</t>
        </is>
      </c>
      <c r="K42">
        <f>OR(NOT(IFERROR(LEN(LOWER(TRIM(SUBSTITUTE(SUBSTITUTE(B14," "," ")," "," "))))&gt;0,TRUE)),ISNUMBER(B14))</f>
        <v/>
      </c>
      <c r="L42" t="inlineStr">
        <is>
          <t>format_out11_balance_return</t>
        </is>
      </c>
      <c r="M42">
        <f>IFERROR(OR(LOWER(TRIM(SUBSTITUTE(SUBSTITUTE(F20," "," ")," "," ")))="",LOWER(TRIM(SUBSTITUTE(SUBSTITUTE(F20," "," ")," "," ")))="да",LOWER(TRIM(SUBSTITUTE(SUBSTITUTE(F20," "," ")," "," ")))="нет"),FALSE)</f>
        <v/>
      </c>
    </row>
    <row r="43">
      <c r="J43" t="inlineStr">
        <is>
          <t>format_out05_flow</t>
        </is>
      </c>
      <c r="K43">
        <f>OR(NOT(IFERROR(LEN(LOWER(TRIM(SUBSTITUTE(SUBSTITUTE(C14," "," ")," "," "))))&gt;0,TRUE)),ISNUMBER(C14))</f>
        <v/>
      </c>
      <c r="L43" t="inlineStr">
        <is>
          <t>format_out11_meter</t>
        </is>
      </c>
      <c r="M43">
        <f>IFERROR(OR(LOWER(TRIM(SUBSTITUTE(SUBSTITUTE(G20," "," ")," "," ")))="",LOWER(TRIM(SUBSTITUTE(SUBSTITUTE(G20," "," ")," "," ")))="да",LOWER(TRIM(SUBSTITUTE(SUBSTITUTE(G20," "," ")," "," ")))="нет"),FALSE)</f>
        <v/>
      </c>
    </row>
    <row r="44">
      <c r="J44" t="inlineStr">
        <is>
          <t>format_out05_diameter</t>
        </is>
      </c>
      <c r="K44">
        <f>OR(NOT(IFERROR(LEN(LOWER(TRIM(SUBSTITUTE(SUBSTITUTE(D14," "," ")," "," "))))&gt;0,TRUE)),ISNUMBER(D14))</f>
        <v/>
      </c>
      <c r="L44" t="inlineStr">
        <is>
          <t>out11_active</t>
        </is>
      </c>
      <c r="M44">
        <f>OR(IFERROR(LEN(LOWER(TRIM(SUBSTITUTE(SUBSTITUTE(B20," "," ")," "," "))))&gt;0,TRUE),IFERROR(LEN(LOWER(TRIM(SUBSTITUTE(SUBSTITUTE(C20," "," ")," "," "))))&gt;0,TRUE),IFERROR(LEN(LOWER(TRIM(SUBSTITUTE(SUBSTITUTE(D20," "," ")," "," "))))&gt;0,TRUE),IFERROR(LEN(LOWER(TRIM(SUBSTITUTE(SUBSTITUTE(E20," "," ")," "," "))))&gt;0,TRUE),IFERROR(LEN(LOWER(TRIM(SUBSTITUTE(SUBSTITUTE(F20," "," ")," "," "))))&gt;0,TRUE),IFERROR(LEN(LOWER(TRIM(SUBSTITUTE(SUBSTITUTE(G20," "," ")," "," "))))&gt;0,TRUE))</f>
        <v/>
      </c>
    </row>
    <row r="45">
      <c r="J45" t="inlineStr">
        <is>
          <t>format_out05_balance_supply</t>
        </is>
      </c>
      <c r="K45">
        <f>IFERROR(OR(LOWER(TRIM(SUBSTITUTE(SUBSTITUTE(E14," "," ")," "," ")))="",LOWER(TRIM(SUBSTITUTE(SUBSTITUTE(E14," "," ")," "," ")))="да",LOWER(TRIM(SUBSTITUTE(SUBSTITUTE(E14," "," ")," "," ")))="нет"),FALSE)</f>
        <v/>
      </c>
      <c r="L45" t="inlineStr">
        <is>
          <t>out11_params</t>
        </is>
      </c>
      <c r="M45">
        <f>OR(ISNUMBER(B20),ISNUMBER(C20),ISNUMBER(D20))</f>
        <v/>
      </c>
    </row>
    <row r="46">
      <c r="J46" t="inlineStr">
        <is>
          <t>format_out05_balance_return</t>
        </is>
      </c>
      <c r="K46">
        <f>IFERROR(OR(LOWER(TRIM(SUBSTITUTE(SUBSTITUTE(F14," "," ")," "," ")))="",LOWER(TRIM(SUBSTITUTE(SUBSTITUTE(F14," "," ")," "," ")))="да",LOWER(TRIM(SUBSTITUTE(SUBSTITUTE(F14," "," ")," "," ")))="нет"),FALSE)</f>
        <v/>
      </c>
      <c r="L46" t="inlineStr">
        <is>
          <t>out11_ok</t>
        </is>
      </c>
      <c r="M46">
        <f>OR(NOT($M$44),$M$45)</f>
        <v/>
      </c>
    </row>
    <row r="47">
      <c r="J47" t="inlineStr">
        <is>
          <t>format_out05_meter</t>
        </is>
      </c>
      <c r="K47">
        <f>IFERROR(OR(LOWER(TRIM(SUBSTITUTE(SUBSTITUTE(G14," "," ")," "," ")))="",LOWER(TRIM(SUBSTITUTE(SUBSTITUTE(G14," "," ")," "," ")))="да",LOWER(TRIM(SUBSTITUTE(SUBSTITUTE(G14," "," ")," "," ")))="нет"),FALSE)</f>
        <v/>
      </c>
      <c r="L47" t="inlineStr">
        <is>
          <t>out11_missing</t>
        </is>
      </c>
      <c r="M47">
        <f>IF(AND($M$44,NOT($M$45)),"11; ","")</f>
        <v/>
      </c>
    </row>
    <row r="48">
      <c r="J48" t="inlineStr">
        <is>
          <t>out05_active</t>
        </is>
      </c>
      <c r="K48">
        <f>OR(IFERROR(LEN(LOWER(TRIM(SUBSTITUTE(SUBSTITUTE(B14," "," ")," "," "))))&gt;0,TRUE),IFERROR(LEN(LOWER(TRIM(SUBSTITUTE(SUBSTITUTE(C14," "," ")," "," "))))&gt;0,TRUE),IFERROR(LEN(LOWER(TRIM(SUBSTITUTE(SUBSTITUTE(D14," "," ")," "," "))))&gt;0,TRUE),IFERROR(LEN(LOWER(TRIM(SUBSTITUTE(SUBSTITUTE(E14," "," ")," "," "))))&gt;0,TRUE),IFERROR(LEN(LOWER(TRIM(SUBSTITUTE(SUBSTITUTE(F14," "," ")," "," "))))&gt;0,TRUE),IFERROR(LEN(LOWER(TRIM(SUBSTITUTE(SUBSTITUTE(G14," "," ")," "," "))))&gt;0,TRUE))</f>
        <v/>
      </c>
      <c r="L48" t="inlineStr">
        <is>
          <t>format_out12_power</t>
        </is>
      </c>
      <c r="M48">
        <f>OR(NOT(IFERROR(LEN(LOWER(TRIM(SUBSTITUTE(SUBSTITUTE(B21," "," ")," "," "))))&gt;0,TRUE)),ISNUMBER(B21))</f>
        <v/>
      </c>
    </row>
    <row r="49">
      <c r="J49" t="inlineStr">
        <is>
          <t>out05_params</t>
        </is>
      </c>
      <c r="K49">
        <f>OR(ISNUMBER(B14),ISNUMBER(C14),ISNUMBER(D14))</f>
        <v/>
      </c>
      <c r="L49" t="inlineStr">
        <is>
          <t>format_out12_flow</t>
        </is>
      </c>
      <c r="M49">
        <f>OR(NOT(IFERROR(LEN(LOWER(TRIM(SUBSTITUTE(SUBSTITUTE(C21," "," ")," "," "))))&gt;0,TRUE)),ISNUMBER(C21))</f>
        <v/>
      </c>
    </row>
    <row r="50">
      <c r="J50" t="inlineStr">
        <is>
          <t>out05_ok</t>
        </is>
      </c>
      <c r="K50">
        <f>OR(NOT($K$48),$K$49)</f>
        <v/>
      </c>
      <c r="L50" t="inlineStr">
        <is>
          <t>format_out12_diameter</t>
        </is>
      </c>
      <c r="M50">
        <f>OR(NOT(IFERROR(LEN(LOWER(TRIM(SUBSTITUTE(SUBSTITUTE(D21," "," ")," "," "))))&gt;0,TRUE)),ISNUMBER(D21))</f>
        <v/>
      </c>
    </row>
    <row r="51">
      <c r="J51" t="inlineStr">
        <is>
          <t>out05_missing</t>
        </is>
      </c>
      <c r="K51">
        <f>IF(AND($K$48,NOT($K$49)),"5; ","")</f>
        <v/>
      </c>
      <c r="L51" t="inlineStr">
        <is>
          <t>format_out12_balance_supply</t>
        </is>
      </c>
      <c r="M51">
        <f>IFERROR(OR(LOWER(TRIM(SUBSTITUTE(SUBSTITUTE(E21," "," ")," "," ")))="",LOWER(TRIM(SUBSTITUTE(SUBSTITUTE(E21," "," ")," "," ")))="да",LOWER(TRIM(SUBSTITUTE(SUBSTITUTE(E21," "," ")," "," ")))="нет"),FALSE)</f>
        <v/>
      </c>
    </row>
    <row r="52">
      <c r="J52" t="inlineStr">
        <is>
          <t>format_out06_power</t>
        </is>
      </c>
      <c r="K52">
        <f>OR(NOT(IFERROR(LEN(LOWER(TRIM(SUBSTITUTE(SUBSTITUTE(B15," "," ")," "," "))))&gt;0,TRUE)),ISNUMBER(B15))</f>
        <v/>
      </c>
      <c r="L52" t="inlineStr">
        <is>
          <t>format_out12_balance_return</t>
        </is>
      </c>
      <c r="M52">
        <f>IFERROR(OR(LOWER(TRIM(SUBSTITUTE(SUBSTITUTE(F21," "," ")," "," ")))="",LOWER(TRIM(SUBSTITUTE(SUBSTITUTE(F21," "," ")," "," ")))="да",LOWER(TRIM(SUBSTITUTE(SUBSTITUTE(F21," "," ")," "," ")))="нет"),FALSE)</f>
        <v/>
      </c>
    </row>
    <row r="53">
      <c r="J53" t="inlineStr">
        <is>
          <t>format_out06_flow</t>
        </is>
      </c>
      <c r="K53">
        <f>OR(NOT(IFERROR(LEN(LOWER(TRIM(SUBSTITUTE(SUBSTITUTE(C15," "," ")," "," "))))&gt;0,TRUE)),ISNUMBER(C15))</f>
        <v/>
      </c>
      <c r="L53" t="inlineStr">
        <is>
          <t>format_out12_meter</t>
        </is>
      </c>
      <c r="M53">
        <f>IFERROR(OR(LOWER(TRIM(SUBSTITUTE(SUBSTITUTE(G21," "," ")," "," ")))="",LOWER(TRIM(SUBSTITUTE(SUBSTITUTE(G21," "," ")," "," ")))="да",LOWER(TRIM(SUBSTITUTE(SUBSTITUTE(G21," "," ")," "," ")))="нет"),FALSE)</f>
        <v/>
      </c>
    </row>
    <row r="54">
      <c r="J54" t="inlineStr">
        <is>
          <t>format_out06_diameter</t>
        </is>
      </c>
      <c r="K54">
        <f>OR(NOT(IFERROR(LEN(LOWER(TRIM(SUBSTITUTE(SUBSTITUTE(D15," "," ")," "," "))))&gt;0,TRUE)),ISNUMBER(D15))</f>
        <v/>
      </c>
      <c r="L54" t="inlineStr">
        <is>
          <t>out12_active</t>
        </is>
      </c>
      <c r="M54">
        <f>OR(IFERROR(LEN(LOWER(TRIM(SUBSTITUTE(SUBSTITUTE(B21," "," ")," "," "))))&gt;0,TRUE),IFERROR(LEN(LOWER(TRIM(SUBSTITUTE(SUBSTITUTE(C21," "," ")," "," "))))&gt;0,TRUE),IFERROR(LEN(LOWER(TRIM(SUBSTITUTE(SUBSTITUTE(D21," "," ")," "," "))))&gt;0,TRUE),IFERROR(LEN(LOWER(TRIM(SUBSTITUTE(SUBSTITUTE(E21," "," ")," "," "))))&gt;0,TRUE),IFERROR(LEN(LOWER(TRIM(SUBSTITUTE(SUBSTITUTE(F21," "," ")," "," "))))&gt;0,TRUE),IFERROR(LEN(LOWER(TRIM(SUBSTITUTE(SUBSTITUTE(G21," "," ")," "," "))))&gt;0,TRUE))</f>
        <v/>
      </c>
    </row>
    <row r="55">
      <c r="J55" t="inlineStr">
        <is>
          <t>format_out06_balance_supply</t>
        </is>
      </c>
      <c r="K55">
        <f>IFERROR(OR(LOWER(TRIM(SUBSTITUTE(SUBSTITUTE(E15," "," ")," "," ")))="",LOWER(TRIM(SUBSTITUTE(SUBSTITUTE(E15," "," ")," "," ")))="да",LOWER(TRIM(SUBSTITUTE(SUBSTITUTE(E15," "," ")," "," ")))="нет"),FALSE)</f>
        <v/>
      </c>
      <c r="L55" t="inlineStr">
        <is>
          <t>out12_params</t>
        </is>
      </c>
      <c r="M55">
        <f>OR(ISNUMBER(B21),ISNUMBER(C21),ISNUMBER(D21))</f>
        <v/>
      </c>
    </row>
    <row r="56">
      <c r="J56" t="inlineStr">
        <is>
          <t>format_out06_balance_return</t>
        </is>
      </c>
      <c r="K56">
        <f>IFERROR(OR(LOWER(TRIM(SUBSTITUTE(SUBSTITUTE(F15," "," ")," "," ")))="",LOWER(TRIM(SUBSTITUTE(SUBSTITUTE(F15," "," ")," "," ")))="да",LOWER(TRIM(SUBSTITUTE(SUBSTITUTE(F15," "," ")," "," ")))="нет"),FALSE)</f>
        <v/>
      </c>
      <c r="L56" t="inlineStr">
        <is>
          <t>out12_ok</t>
        </is>
      </c>
      <c r="M56">
        <f>OR(NOT($M$54),$M$55)</f>
        <v/>
      </c>
    </row>
    <row r="57">
      <c r="J57" t="inlineStr">
        <is>
          <t>format_out06_meter</t>
        </is>
      </c>
      <c r="K57">
        <f>IFERROR(OR(LOWER(TRIM(SUBSTITUTE(SUBSTITUTE(G15," "," ")," "," ")))="",LOWER(TRIM(SUBSTITUTE(SUBSTITUTE(G15," "," ")," "," ")))="да",LOWER(TRIM(SUBSTITUTE(SUBSTITUTE(G15," "," ")," "," ")))="нет"),FALSE)</f>
        <v/>
      </c>
      <c r="L57" t="inlineStr">
        <is>
          <t>out12_missing</t>
        </is>
      </c>
      <c r="M57">
        <f>IF(AND($M$54,NOT($M$55)),"12; ","")</f>
        <v/>
      </c>
    </row>
    <row r="58">
      <c r="J58" t="inlineStr">
        <is>
          <t>out06_active</t>
        </is>
      </c>
      <c r="K58">
        <f>OR(IFERROR(LEN(LOWER(TRIM(SUBSTITUTE(SUBSTITUTE(B15," "," ")," "," "))))&gt;0,TRUE),IFERROR(LEN(LOWER(TRIM(SUBSTITUTE(SUBSTITUTE(C15," "," ")," "," "))))&gt;0,TRUE),IFERROR(LEN(LOWER(TRIM(SUBSTITUTE(SUBSTITUTE(D15," "," ")," "," "))))&gt;0,TRUE),IFERROR(LEN(LOWER(TRIM(SUBSTITUTE(SUBSTITUTE(E15," "," ")," "," "))))&gt;0,TRUE),IFERROR(LEN(LOWER(TRIM(SUBSTITUTE(SUBSTITUTE(F15," "," ")," "," "))))&gt;0,TRUE),IFERROR(LEN(LOWER(TRIM(SUBSTITUTE(SUBSTITUTE(G15," "," ")," "," "))))&gt;0,TRUE))</f>
        <v/>
      </c>
      <c r="L58" t="inlineStr">
        <is>
          <t>outlet_count</t>
        </is>
      </c>
      <c r="M58">
        <f>SUM(IF($K$8,1,0),IF($K$18,1,0),IF($K$28,1,0),IF($K$38,1,0),IF($K$48,1,0),IF($K$58,1,0),IF($M$4,1,0),IF($M$14,1,0),IF($M$24,1,0),IF($M$34,1,0),IF($M$44,1,0),IF($M$54,1,0))</f>
        <v/>
      </c>
    </row>
    <row r="59">
      <c r="J59" t="inlineStr">
        <is>
          <t>out06_params</t>
        </is>
      </c>
      <c r="K59">
        <f>OR(ISNUMBER(B15),ISNUMBER(C15),ISNUMBER(D15))</f>
        <v/>
      </c>
      <c r="L59" t="inlineStr">
        <is>
          <t>missing_parameters</t>
        </is>
      </c>
      <c r="M59">
        <f>$K$11&amp;$K$21&amp;$K$31&amp;$K$41&amp;$K$51&amp;$K$61&amp;$M$7&amp;$M$17&amp;$M$27&amp;$M$37&amp;$M$47&amp;$M$57</f>
        <v/>
      </c>
    </row>
    <row r="60">
      <c r="J60" t="inlineStr">
        <is>
          <t>out06_ok</t>
        </is>
      </c>
      <c r="K60">
        <f>OR(NOT($K$58),$K$59)</f>
        <v/>
      </c>
      <c r="L60" t="inlineStr">
        <is>
          <t>local_ready</t>
        </is>
      </c>
      <c r="M60">
        <f>AND($M$58&gt;0,$K$10,$K$20,$K$30,$K$40,$K$50,$K$60,$M$6,$M$16,$M$26,$M$36,$M$46,$M$56,OR(NOT($K$1),$K$2),OR(NOT($K$1),$K$3),OR(NOT($K$1),$K$4),OR(NOT($K$1),$K$5),OR(NOT($K$1),$K$6),OR(NOT($K$1),$K$7),OR(NOT($K$1),$K$12),OR(NOT($K$1),$K$13),OR(NOT($K$1),$K$14),OR(NOT($K$1),$K$15),OR(NOT($K$1),$K$16),OR(NOT($K$1),$K$17),OR(NOT($K$1),$K$22),OR(NOT($K$1),$K$23),OR(NOT($K$1),$K$24),OR(NOT($K$1),$K$25),OR(NOT($K$1),$K$26),OR(NOT($K$1),$K$27),OR(NOT($K$1),$K$32),OR(NOT($K$1),$K$33),OR(NOT($K$1),$K$34),OR(NOT($K$1),$K$35),OR(NOT($K$1),$K$36),OR(NOT($K$1),$K$37),OR(NOT($K$1),$K$42),OR(NOT($K$1),$K$43),OR(NOT($K$1),$K$44),OR(NOT($K$1),$K$45),OR(NOT($K$1),$K$46),OR(NOT($K$1),$K$47),OR(NOT($K$1),$K$52),OR(NOT($K$1),$K$53),OR(NOT($K$1),$K$54),OR(NOT($K$1),$K$55),OR(NOT($K$1),$K$56),OR(NOT($K$1),$K$57),OR(NOT($K$1),$K$62),OR(NOT($K$1),$K$63),OR(NOT($K$1),$K$64),OR(NOT($K$1),$M$1),OR(NOT($K$1),$M$2),OR(NOT($K$1),$M$3),OR(NOT($K$1),$M$8),OR(NOT($K$1),$M$9),OR(NOT($K$1),$M$10),OR(NOT($K$1),$M$11),OR(NOT($K$1),$M$12),OR(NOT($K$1),$M$13),OR(NOT($K$1),$M$18),OR(NOT($K$1),$M$19),OR(NOT($K$1),$M$20),OR(NOT($K$1),$M$21),OR(NOT($K$1),$M$22),OR(NOT($K$1),$M$23),OR(NOT($K$1),$M$28),OR(NOT($K$1),$M$29),OR(NOT($K$1),$M$30),OR(NOT($K$1),$M$31),OR(NOT($K$1),$M$32),OR(NOT($K$1),$M$33),OR(NOT($K$1),$M$38),OR(NOT($K$1),$M$39),OR(NOT($K$1),$M$40),OR(NOT($K$1),$M$41),OR(NOT($K$1),$M$42),OR(NOT($K$1),$M$43),OR(NOT($K$1),$M$48),OR(NOT($K$1),$M$49),OR(NOT($K$1),$M$50),OR(NOT($K$1),$M$51),OR(NOT($K$1),$M$52),OR(NOT($K$1),$M$53))</f>
        <v/>
      </c>
    </row>
    <row r="61">
      <c r="J61" t="inlineStr">
        <is>
          <t>out06_missing</t>
        </is>
      </c>
      <c r="K61">
        <f>IF(AND($K$58,NOT($K$59)),"6; ","")</f>
        <v/>
      </c>
      <c r="L61" t="inlineStr">
        <is>
          <t>ready</t>
        </is>
      </c>
      <c r="M61">
        <f>OR(NOT($K$1),$M$60)</f>
        <v/>
      </c>
    </row>
    <row r="62">
      <c r="J62" t="inlineStr">
        <is>
          <t>format_out07_power</t>
        </is>
      </c>
      <c r="K62">
        <f>OR(NOT(IFERROR(LEN(LOWER(TRIM(SUBSTITUTE(SUBSTITUTE(B16," "," ")," "," "))))&gt;0,TRUE)),ISNUMBER(B16))</f>
        <v/>
      </c>
    </row>
    <row r="63">
      <c r="J63" t="inlineStr">
        <is>
          <t>format_out07_flow</t>
        </is>
      </c>
      <c r="K63">
        <f>OR(NOT(IFERROR(LEN(LOWER(TRIM(SUBSTITUTE(SUBSTITUTE(C16," "," ")," "," "))))&gt;0,TRUE)),ISNUMBER(C16))</f>
        <v/>
      </c>
    </row>
    <row r="64">
      <c r="J64" t="inlineStr">
        <is>
          <t>format_out07_diameter</t>
        </is>
      </c>
      <c r="K64">
        <f>OR(NOT(IFERROR(LEN(LOWER(TRIM(SUBSTITUTE(SUBSTITUTE(D16," "," ")," "," "))))&gt;0,TRUE)),ISNUMBER(D16))</f>
        <v/>
      </c>
    </row>
  </sheetData>
  <mergeCells count="10">
    <mergeCell ref="A1:G1"/>
    <mergeCell ref="A8:G8"/>
    <mergeCell ref="A3:G3"/>
    <mergeCell ref="A6:G6"/>
    <mergeCell ref="A22:G22"/>
    <mergeCell ref="A4:G4"/>
    <mergeCell ref="A2:G2"/>
    <mergeCell ref="A7:G7"/>
    <mergeCell ref="A25:G25"/>
    <mergeCell ref="A23:G24"/>
  </mergeCells>
  <conditionalFormatting sqref="B10">
    <cfRule type="expression" priority="1" dxfId="0" stopIfTrue="1">
      <formula>AND($K$1,NOT(OR(NOT(IFERROR(LEN(LOWER(TRIM(SUBSTITUTE(SUBSTITUTE(B10," "," ")," "," "))))&gt;0,TRUE)),ISNUMBER(B10))))</formula>
    </cfRule>
    <cfRule type="expression" priority="10007" dxfId="1" stopIfTrue="0">
      <formula>AND($K$1,OR(IFERROR(LEN(LOWER(TRIM(SUBSTITUTE(SUBSTITUTE($B10," "," ")," "," "))))&gt;0,TRUE),IFERROR(LEN(LOWER(TRIM(SUBSTITUTE(SUBSTITUTE($C10," "," ")," "," "))))&gt;0,TRUE),IFERROR(LEN(LOWER(TRIM(SUBSTITUTE(SUBSTITUTE($D10," "," ")," "," "))))&gt;0,TRUE),IFERROR(LEN(LOWER(TRIM(SUBSTITUTE(SUBSTITUTE($E10," "," ")," "," "))))&gt;0,TRUE),IFERROR(LEN(LOWER(TRIM(SUBSTITUTE(SUBSTITUTE($F10," "," ")," "," "))))&gt;0,TRUE),IFERROR(LEN(LOWER(TRIM(SUBSTITUTE(SUBSTITUTE($G10," "," ")," "," "))))&gt;0,TRUE)))</formula>
    </cfRule>
    <cfRule type="expression" priority="8" dxfId="0" stopIfTrue="1">
      <formula>AND($K$1,OR(IFERROR(LEN(LOWER(TRIM(SUBSTITUTE(SUBSTITUTE($B10," "," ")," "," "))))&gt;0,TRUE),IFERROR(LEN(LOWER(TRIM(SUBSTITUTE(SUBSTITUTE($C10," "," ")," "," "))))&gt;0,TRUE),IFERROR(LEN(LOWER(TRIM(SUBSTITUTE(SUBSTITUTE($D10," "," ")," "," "))))&gt;0,TRUE),IFERROR(LEN(LOWER(TRIM(SUBSTITUTE(SUBSTITUTE($E10," "," ")," "," "))))&gt;0,TRUE),IFERROR(LEN(LOWER(TRIM(SUBSTITUTE(SUBSTITUTE($F10," "," ")," "," "))))&gt;0,TRUE),IFERROR(LEN(LOWER(TRIM(SUBSTITUTE(SUBSTITUTE($G10," "," ")," "," "))))&gt;0,TRUE)),NOT(OR(ISNUMBER($B10),ISNUMBER($C10),ISNUMBER($D10))))</formula>
    </cfRule>
    <cfRule type="expression" priority="10145" dxfId="1" stopIfTrue="0">
      <formula>AND($K$1,$M$58=0)</formula>
    </cfRule>
  </conditionalFormatting>
  <conditionalFormatting sqref="C10">
    <cfRule type="expression" priority="2" dxfId="0" stopIfTrue="1">
      <formula>AND($K$1,NOT(OR(NOT(IFERROR(LEN(LOWER(TRIM(SUBSTITUTE(SUBSTITUTE(C10," "," ")," "," "))))&gt;0,TRUE)),ISNUMBER(C10))))</formula>
    </cfRule>
    <cfRule type="expression" priority="10009" dxfId="1" stopIfTrue="0">
      <formula>AND($K$1,OR(IFERROR(LEN(LOWER(TRIM(SUBSTITUTE(SUBSTITUTE($B10," "," ")," "," "))))&gt;0,TRUE),IFERROR(LEN(LOWER(TRIM(SUBSTITUTE(SUBSTITUTE($C10," "," ")," "," "))))&gt;0,TRUE),IFERROR(LEN(LOWER(TRIM(SUBSTITUTE(SUBSTITUTE($D10," "," ")," "," "))))&gt;0,TRUE),IFERROR(LEN(LOWER(TRIM(SUBSTITUTE(SUBSTITUTE($E10," "," ")," "," "))))&gt;0,TRUE),IFERROR(LEN(LOWER(TRIM(SUBSTITUTE(SUBSTITUTE($F10," "," ")," "," "))))&gt;0,TRUE),IFERROR(LEN(LOWER(TRIM(SUBSTITUTE(SUBSTITUTE($G10," "," ")," "," "))))&gt;0,TRUE)))</formula>
    </cfRule>
    <cfRule type="expression" priority="10" dxfId="0" stopIfTrue="1">
      <formula>AND($K$1,OR(IFERROR(LEN(LOWER(TRIM(SUBSTITUTE(SUBSTITUTE($B10," "," ")," "," "))))&gt;0,TRUE),IFERROR(LEN(LOWER(TRIM(SUBSTITUTE(SUBSTITUTE($C10," "," ")," "," "))))&gt;0,TRUE),IFERROR(LEN(LOWER(TRIM(SUBSTITUTE(SUBSTITUTE($D10," "," ")," "," "))))&gt;0,TRUE),IFERROR(LEN(LOWER(TRIM(SUBSTITUTE(SUBSTITUTE($E10," "," ")," "," "))))&gt;0,TRUE),IFERROR(LEN(LOWER(TRIM(SUBSTITUTE(SUBSTITUTE($F10," "," ")," "," "))))&gt;0,TRUE),IFERROR(LEN(LOWER(TRIM(SUBSTITUTE(SUBSTITUTE($G10," "," ")," "," "))))&gt;0,TRUE)),NOT(OR(ISNUMBER($B10),ISNUMBER($C10),ISNUMBER($D10))))</formula>
    </cfRule>
    <cfRule type="expression" priority="10146" dxfId="1" stopIfTrue="0">
      <formula>AND($K$1,$M$58=0)</formula>
    </cfRule>
  </conditionalFormatting>
  <conditionalFormatting sqref="D10">
    <cfRule type="expression" priority="3" dxfId="0" stopIfTrue="1">
      <formula>AND($K$1,NOT(OR(NOT(IFERROR(LEN(LOWER(TRIM(SUBSTITUTE(SUBSTITUTE(D10," "," ")," "," "))))&gt;0,TRUE)),ISNUMBER(D10))))</formula>
    </cfRule>
    <cfRule type="expression" priority="10011" dxfId="1" stopIfTrue="0">
      <formula>AND($K$1,OR(IFERROR(LEN(LOWER(TRIM(SUBSTITUTE(SUBSTITUTE($B10," "," ")," "," "))))&gt;0,TRUE),IFERROR(LEN(LOWER(TRIM(SUBSTITUTE(SUBSTITUTE($C10," "," ")," "," "))))&gt;0,TRUE),IFERROR(LEN(LOWER(TRIM(SUBSTITUTE(SUBSTITUTE($D10," "," ")," "," "))))&gt;0,TRUE),IFERROR(LEN(LOWER(TRIM(SUBSTITUTE(SUBSTITUTE($E10," "," ")," "," "))))&gt;0,TRUE),IFERROR(LEN(LOWER(TRIM(SUBSTITUTE(SUBSTITUTE($F10," "," ")," "," "))))&gt;0,TRUE),IFERROR(LEN(LOWER(TRIM(SUBSTITUTE(SUBSTITUTE($G10," "," ")," "," "))))&gt;0,TRUE)))</formula>
    </cfRule>
    <cfRule type="expression" priority="12" dxfId="0" stopIfTrue="1">
      <formula>AND($K$1,OR(IFERROR(LEN(LOWER(TRIM(SUBSTITUTE(SUBSTITUTE($B10," "," ")," "," "))))&gt;0,TRUE),IFERROR(LEN(LOWER(TRIM(SUBSTITUTE(SUBSTITUTE($C10," "," ")," "," "))))&gt;0,TRUE),IFERROR(LEN(LOWER(TRIM(SUBSTITUTE(SUBSTITUTE($D10," "," ")," "," "))))&gt;0,TRUE),IFERROR(LEN(LOWER(TRIM(SUBSTITUTE(SUBSTITUTE($E10," "," ")," "," "))))&gt;0,TRUE),IFERROR(LEN(LOWER(TRIM(SUBSTITUTE(SUBSTITUTE($F10," "," ")," "," "))))&gt;0,TRUE),IFERROR(LEN(LOWER(TRIM(SUBSTITUTE(SUBSTITUTE($G10," "," ")," "," "))))&gt;0,TRUE)),NOT(OR(ISNUMBER($B10),ISNUMBER($C10),ISNUMBER($D10))))</formula>
    </cfRule>
    <cfRule type="expression" priority="10147" dxfId="1" stopIfTrue="0">
      <formula>AND($K$1,$M$58=0)</formula>
    </cfRule>
  </conditionalFormatting>
  <conditionalFormatting sqref="E10">
    <cfRule type="expression" priority="4" dxfId="0" stopIfTrue="1">
      <formula>AND($K$1,NOT(IFERROR(OR(LOWER(TRIM(SUBSTITUTE(SUBSTITUTE(E10," "," ")," "," ")))="",LOWER(TRIM(SUBSTITUTE(SUBSTITUTE(E10," "," ")," "," ")))="да",LOWER(TRIM(SUBSTITUTE(SUBSTITUTE(E10," "," ")," "," ")))="нет"),FALSE)))</formula>
    </cfRule>
  </conditionalFormatting>
  <conditionalFormatting sqref="F10">
    <cfRule type="expression" priority="5" dxfId="0" stopIfTrue="1">
      <formula>AND($K$1,NOT(IFERROR(OR(LOWER(TRIM(SUBSTITUTE(SUBSTITUTE(F10," "," ")," "," ")))="",LOWER(TRIM(SUBSTITUTE(SUBSTITUTE(F10," "," ")," "," ")))="да",LOWER(TRIM(SUBSTITUTE(SUBSTITUTE(F10," "," ")," "," ")))="нет"),FALSE)))</formula>
    </cfRule>
  </conditionalFormatting>
  <conditionalFormatting sqref="G10">
    <cfRule type="expression" priority="6" dxfId="0" stopIfTrue="1">
      <formula>AND($K$1,NOT(IFERROR(OR(LOWER(TRIM(SUBSTITUTE(SUBSTITUTE(G10," "," ")," "," ")))="",LOWER(TRIM(SUBSTITUTE(SUBSTITUTE(G10," "," ")," "," ")))="да",LOWER(TRIM(SUBSTITUTE(SUBSTITUTE(G10," "," ")," "," ")))="нет"),FALSE)))</formula>
    </cfRule>
  </conditionalFormatting>
  <conditionalFormatting sqref="B11">
    <cfRule type="expression" priority="13" dxfId="0" stopIfTrue="1">
      <formula>AND($K$1,NOT(OR(NOT(IFERROR(LEN(LOWER(TRIM(SUBSTITUTE(SUBSTITUTE(B11," "," ")," "," "))))&gt;0,TRUE)),ISNUMBER(B11))))</formula>
    </cfRule>
    <cfRule type="expression" priority="10019" dxfId="1" stopIfTrue="0">
      <formula>AND($K$1,OR(IFERROR(LEN(LOWER(TRIM(SUBSTITUTE(SUBSTITUTE($B11," "," ")," "," "))))&gt;0,TRUE),IFERROR(LEN(LOWER(TRIM(SUBSTITUTE(SUBSTITUTE($C11," "," ")," "," "))))&gt;0,TRUE),IFERROR(LEN(LOWER(TRIM(SUBSTITUTE(SUBSTITUTE($D11," "," ")," "," "))))&gt;0,TRUE),IFERROR(LEN(LOWER(TRIM(SUBSTITUTE(SUBSTITUTE($E11," "," ")," "," "))))&gt;0,TRUE),IFERROR(LEN(LOWER(TRIM(SUBSTITUTE(SUBSTITUTE($F11," "," ")," "," "))))&gt;0,TRUE),IFERROR(LEN(LOWER(TRIM(SUBSTITUTE(SUBSTITUTE($G11," "," ")," "," "))))&gt;0,TRUE)))</formula>
    </cfRule>
    <cfRule type="expression" priority="20" dxfId="0" stopIfTrue="1">
      <formula>AND($K$1,OR(IFERROR(LEN(LOWER(TRIM(SUBSTITUTE(SUBSTITUTE($B11," "," ")," "," "))))&gt;0,TRUE),IFERROR(LEN(LOWER(TRIM(SUBSTITUTE(SUBSTITUTE($C11," "," ")," "," "))))&gt;0,TRUE),IFERROR(LEN(LOWER(TRIM(SUBSTITUTE(SUBSTITUTE($D11," "," ")," "," "))))&gt;0,TRUE),IFERROR(LEN(LOWER(TRIM(SUBSTITUTE(SUBSTITUTE($E11," "," ")," "," "))))&gt;0,TRUE),IFERROR(LEN(LOWER(TRIM(SUBSTITUTE(SUBSTITUTE($F11," "," ")," "," "))))&gt;0,TRUE),IFERROR(LEN(LOWER(TRIM(SUBSTITUTE(SUBSTITUTE($G11," "," ")," "," "))))&gt;0,TRUE)),NOT(OR(ISNUMBER($B11),ISNUMBER($C11),ISNUMBER($D11))))</formula>
    </cfRule>
  </conditionalFormatting>
  <conditionalFormatting sqref="C11">
    <cfRule type="expression" priority="14" dxfId="0" stopIfTrue="1">
      <formula>AND($K$1,NOT(OR(NOT(IFERROR(LEN(LOWER(TRIM(SUBSTITUTE(SUBSTITUTE(C11," "," ")," "," "))))&gt;0,TRUE)),ISNUMBER(C11))))</formula>
    </cfRule>
    <cfRule type="expression" priority="10021" dxfId="1" stopIfTrue="0">
      <formula>AND($K$1,OR(IFERROR(LEN(LOWER(TRIM(SUBSTITUTE(SUBSTITUTE($B11," "," ")," "," "))))&gt;0,TRUE),IFERROR(LEN(LOWER(TRIM(SUBSTITUTE(SUBSTITUTE($C11," "," ")," "," "))))&gt;0,TRUE),IFERROR(LEN(LOWER(TRIM(SUBSTITUTE(SUBSTITUTE($D11," "," ")," "," "))))&gt;0,TRUE),IFERROR(LEN(LOWER(TRIM(SUBSTITUTE(SUBSTITUTE($E11," "," ")," "," "))))&gt;0,TRUE),IFERROR(LEN(LOWER(TRIM(SUBSTITUTE(SUBSTITUTE($F11," "," ")," "," "))))&gt;0,TRUE),IFERROR(LEN(LOWER(TRIM(SUBSTITUTE(SUBSTITUTE($G11," "," ")," "," "))))&gt;0,TRUE)))</formula>
    </cfRule>
    <cfRule type="expression" priority="22" dxfId="0" stopIfTrue="1">
      <formula>AND($K$1,OR(IFERROR(LEN(LOWER(TRIM(SUBSTITUTE(SUBSTITUTE($B11," "," ")," "," "))))&gt;0,TRUE),IFERROR(LEN(LOWER(TRIM(SUBSTITUTE(SUBSTITUTE($C11," "," ")," "," "))))&gt;0,TRUE),IFERROR(LEN(LOWER(TRIM(SUBSTITUTE(SUBSTITUTE($D11," "," ")," "," "))))&gt;0,TRUE),IFERROR(LEN(LOWER(TRIM(SUBSTITUTE(SUBSTITUTE($E11," "," ")," "," "))))&gt;0,TRUE),IFERROR(LEN(LOWER(TRIM(SUBSTITUTE(SUBSTITUTE($F11," "," ")," "," "))))&gt;0,TRUE),IFERROR(LEN(LOWER(TRIM(SUBSTITUTE(SUBSTITUTE($G11," "," ")," "," "))))&gt;0,TRUE)),NOT(OR(ISNUMBER($B11),ISNUMBER($C11),ISNUMBER($D11))))</formula>
    </cfRule>
  </conditionalFormatting>
  <conditionalFormatting sqref="D11">
    <cfRule type="expression" priority="15" dxfId="0" stopIfTrue="1">
      <formula>AND($K$1,NOT(OR(NOT(IFERROR(LEN(LOWER(TRIM(SUBSTITUTE(SUBSTITUTE(D11," "," ")," "," "))))&gt;0,TRUE)),ISNUMBER(D11))))</formula>
    </cfRule>
    <cfRule type="expression" priority="10023" dxfId="1" stopIfTrue="0">
      <formula>AND($K$1,OR(IFERROR(LEN(LOWER(TRIM(SUBSTITUTE(SUBSTITUTE($B11," "," ")," "," "))))&gt;0,TRUE),IFERROR(LEN(LOWER(TRIM(SUBSTITUTE(SUBSTITUTE($C11," "," ")," "," "))))&gt;0,TRUE),IFERROR(LEN(LOWER(TRIM(SUBSTITUTE(SUBSTITUTE($D11," "," ")," "," "))))&gt;0,TRUE),IFERROR(LEN(LOWER(TRIM(SUBSTITUTE(SUBSTITUTE($E11," "," ")," "," "))))&gt;0,TRUE),IFERROR(LEN(LOWER(TRIM(SUBSTITUTE(SUBSTITUTE($F11," "," ")," "," "))))&gt;0,TRUE),IFERROR(LEN(LOWER(TRIM(SUBSTITUTE(SUBSTITUTE($G11," "," ")," "," "))))&gt;0,TRUE)))</formula>
    </cfRule>
    <cfRule type="expression" priority="24" dxfId="0" stopIfTrue="1">
      <formula>AND($K$1,OR(IFERROR(LEN(LOWER(TRIM(SUBSTITUTE(SUBSTITUTE($B11," "," ")," "," "))))&gt;0,TRUE),IFERROR(LEN(LOWER(TRIM(SUBSTITUTE(SUBSTITUTE($C11," "," ")," "," "))))&gt;0,TRUE),IFERROR(LEN(LOWER(TRIM(SUBSTITUTE(SUBSTITUTE($D11," "," ")," "," "))))&gt;0,TRUE),IFERROR(LEN(LOWER(TRIM(SUBSTITUTE(SUBSTITUTE($E11," "," ")," "," "))))&gt;0,TRUE),IFERROR(LEN(LOWER(TRIM(SUBSTITUTE(SUBSTITUTE($F11," "," ")," "," "))))&gt;0,TRUE),IFERROR(LEN(LOWER(TRIM(SUBSTITUTE(SUBSTITUTE($G11," "," ")," "," "))))&gt;0,TRUE)),NOT(OR(ISNUMBER($B11),ISNUMBER($C11),ISNUMBER($D11))))</formula>
    </cfRule>
  </conditionalFormatting>
  <conditionalFormatting sqref="E11">
    <cfRule type="expression" priority="16" dxfId="0" stopIfTrue="1">
      <formula>AND($K$1,NOT(IFERROR(OR(LOWER(TRIM(SUBSTITUTE(SUBSTITUTE(E11," "," ")," "," ")))="",LOWER(TRIM(SUBSTITUTE(SUBSTITUTE(E11," "," ")," "," ")))="да",LOWER(TRIM(SUBSTITUTE(SUBSTITUTE(E11," "," ")," "," ")))="нет"),FALSE)))</formula>
    </cfRule>
  </conditionalFormatting>
  <conditionalFormatting sqref="F11">
    <cfRule type="expression" priority="17" dxfId="0" stopIfTrue="1">
      <formula>AND($K$1,NOT(IFERROR(OR(LOWER(TRIM(SUBSTITUTE(SUBSTITUTE(F11," "," ")," "," ")))="",LOWER(TRIM(SUBSTITUTE(SUBSTITUTE(F11," "," ")," "," ")))="да",LOWER(TRIM(SUBSTITUTE(SUBSTITUTE(F11," "," ")," "," ")))="нет"),FALSE)))</formula>
    </cfRule>
  </conditionalFormatting>
  <conditionalFormatting sqref="G11">
    <cfRule type="expression" priority="18" dxfId="0" stopIfTrue="1">
      <formula>AND($K$1,NOT(IFERROR(OR(LOWER(TRIM(SUBSTITUTE(SUBSTITUTE(G11," "," ")," "," ")))="",LOWER(TRIM(SUBSTITUTE(SUBSTITUTE(G11," "," ")," "," ")))="да",LOWER(TRIM(SUBSTITUTE(SUBSTITUTE(G11," "," ")," "," ")))="нет"),FALSE)))</formula>
    </cfRule>
  </conditionalFormatting>
  <conditionalFormatting sqref="B12">
    <cfRule type="expression" priority="25" dxfId="0" stopIfTrue="1">
      <formula>AND($K$1,NOT(OR(NOT(IFERROR(LEN(LOWER(TRIM(SUBSTITUTE(SUBSTITUTE(B12," "," ")," "," "))))&gt;0,TRUE)),ISNUMBER(B12))))</formula>
    </cfRule>
    <cfRule type="expression" priority="10031" dxfId="1" stopIfTrue="0">
      <formula>AND($K$1,OR(IFERROR(LEN(LOWER(TRIM(SUBSTITUTE(SUBSTITUTE($B12," "," ")," "," "))))&gt;0,TRUE),IFERROR(LEN(LOWER(TRIM(SUBSTITUTE(SUBSTITUTE($C12," "," ")," "," "))))&gt;0,TRUE),IFERROR(LEN(LOWER(TRIM(SUBSTITUTE(SUBSTITUTE($D12," "," ")," "," "))))&gt;0,TRUE),IFERROR(LEN(LOWER(TRIM(SUBSTITUTE(SUBSTITUTE($E12," "," ")," "," "))))&gt;0,TRUE),IFERROR(LEN(LOWER(TRIM(SUBSTITUTE(SUBSTITUTE($F12," "," ")," "," "))))&gt;0,TRUE),IFERROR(LEN(LOWER(TRIM(SUBSTITUTE(SUBSTITUTE($G12," "," ")," "," "))))&gt;0,TRUE)))</formula>
    </cfRule>
    <cfRule type="expression" priority="32" dxfId="0" stopIfTrue="1">
      <formula>AND($K$1,OR(IFERROR(LEN(LOWER(TRIM(SUBSTITUTE(SUBSTITUTE($B12," "," ")," "," "))))&gt;0,TRUE),IFERROR(LEN(LOWER(TRIM(SUBSTITUTE(SUBSTITUTE($C12," "," ")," "," "))))&gt;0,TRUE),IFERROR(LEN(LOWER(TRIM(SUBSTITUTE(SUBSTITUTE($D12," "," ")," "," "))))&gt;0,TRUE),IFERROR(LEN(LOWER(TRIM(SUBSTITUTE(SUBSTITUTE($E12," "," ")," "," "))))&gt;0,TRUE),IFERROR(LEN(LOWER(TRIM(SUBSTITUTE(SUBSTITUTE($F12," "," ")," "," "))))&gt;0,TRUE),IFERROR(LEN(LOWER(TRIM(SUBSTITUTE(SUBSTITUTE($G12," "," ")," "," "))))&gt;0,TRUE)),NOT(OR(ISNUMBER($B12),ISNUMBER($C12),ISNUMBER($D12))))</formula>
    </cfRule>
  </conditionalFormatting>
  <conditionalFormatting sqref="C12">
    <cfRule type="expression" priority="26" dxfId="0" stopIfTrue="1">
      <formula>AND($K$1,NOT(OR(NOT(IFERROR(LEN(LOWER(TRIM(SUBSTITUTE(SUBSTITUTE(C12," "," ")," "," "))))&gt;0,TRUE)),ISNUMBER(C12))))</formula>
    </cfRule>
    <cfRule type="expression" priority="10033" dxfId="1" stopIfTrue="0">
      <formula>AND($K$1,OR(IFERROR(LEN(LOWER(TRIM(SUBSTITUTE(SUBSTITUTE($B12," "," ")," "," "))))&gt;0,TRUE),IFERROR(LEN(LOWER(TRIM(SUBSTITUTE(SUBSTITUTE($C12," "," ")," "," "))))&gt;0,TRUE),IFERROR(LEN(LOWER(TRIM(SUBSTITUTE(SUBSTITUTE($D12," "," ")," "," "))))&gt;0,TRUE),IFERROR(LEN(LOWER(TRIM(SUBSTITUTE(SUBSTITUTE($E12," "," ")," "," "))))&gt;0,TRUE),IFERROR(LEN(LOWER(TRIM(SUBSTITUTE(SUBSTITUTE($F12," "," ")," "," "))))&gt;0,TRUE),IFERROR(LEN(LOWER(TRIM(SUBSTITUTE(SUBSTITUTE($G12," "," ")," "," "))))&gt;0,TRUE)))</formula>
    </cfRule>
    <cfRule type="expression" priority="34" dxfId="0" stopIfTrue="1">
      <formula>AND($K$1,OR(IFERROR(LEN(LOWER(TRIM(SUBSTITUTE(SUBSTITUTE($B12," "," ")," "," "))))&gt;0,TRUE),IFERROR(LEN(LOWER(TRIM(SUBSTITUTE(SUBSTITUTE($C12," "," ")," "," "))))&gt;0,TRUE),IFERROR(LEN(LOWER(TRIM(SUBSTITUTE(SUBSTITUTE($D12," "," ")," "," "))))&gt;0,TRUE),IFERROR(LEN(LOWER(TRIM(SUBSTITUTE(SUBSTITUTE($E12," "," ")," "," "))))&gt;0,TRUE),IFERROR(LEN(LOWER(TRIM(SUBSTITUTE(SUBSTITUTE($F12," "," ")," "," "))))&gt;0,TRUE),IFERROR(LEN(LOWER(TRIM(SUBSTITUTE(SUBSTITUTE($G12," "," ")," "," "))))&gt;0,TRUE)),NOT(OR(ISNUMBER($B12),ISNUMBER($C12),ISNUMBER($D12))))</formula>
    </cfRule>
  </conditionalFormatting>
  <conditionalFormatting sqref="D12">
    <cfRule type="expression" priority="27" dxfId="0" stopIfTrue="1">
      <formula>AND($K$1,NOT(OR(NOT(IFERROR(LEN(LOWER(TRIM(SUBSTITUTE(SUBSTITUTE(D12," "," ")," "," "))))&gt;0,TRUE)),ISNUMBER(D12))))</formula>
    </cfRule>
    <cfRule type="expression" priority="10035" dxfId="1" stopIfTrue="0">
      <formula>AND($K$1,OR(IFERROR(LEN(LOWER(TRIM(SUBSTITUTE(SUBSTITUTE($B12," "," ")," "," "))))&gt;0,TRUE),IFERROR(LEN(LOWER(TRIM(SUBSTITUTE(SUBSTITUTE($C12," "," ")," "," "))))&gt;0,TRUE),IFERROR(LEN(LOWER(TRIM(SUBSTITUTE(SUBSTITUTE($D12," "," ")," "," "))))&gt;0,TRUE),IFERROR(LEN(LOWER(TRIM(SUBSTITUTE(SUBSTITUTE($E12," "," ")," "," "))))&gt;0,TRUE),IFERROR(LEN(LOWER(TRIM(SUBSTITUTE(SUBSTITUTE($F12," "," ")," "," "))))&gt;0,TRUE),IFERROR(LEN(LOWER(TRIM(SUBSTITUTE(SUBSTITUTE($G12," "," ")," "," "))))&gt;0,TRUE)))</formula>
    </cfRule>
    <cfRule type="expression" priority="36" dxfId="0" stopIfTrue="1">
      <formula>AND($K$1,OR(IFERROR(LEN(LOWER(TRIM(SUBSTITUTE(SUBSTITUTE($B12," "," ")," "," "))))&gt;0,TRUE),IFERROR(LEN(LOWER(TRIM(SUBSTITUTE(SUBSTITUTE($C12," "," ")," "," "))))&gt;0,TRUE),IFERROR(LEN(LOWER(TRIM(SUBSTITUTE(SUBSTITUTE($D12," "," ")," "," "))))&gt;0,TRUE),IFERROR(LEN(LOWER(TRIM(SUBSTITUTE(SUBSTITUTE($E12," "," ")," "," "))))&gt;0,TRUE),IFERROR(LEN(LOWER(TRIM(SUBSTITUTE(SUBSTITUTE($F12," "," ")," "," "))))&gt;0,TRUE),IFERROR(LEN(LOWER(TRIM(SUBSTITUTE(SUBSTITUTE($G12," "," ")," "," "))))&gt;0,TRUE)),NOT(OR(ISNUMBER($B12),ISNUMBER($C12),ISNUMBER($D12))))</formula>
    </cfRule>
  </conditionalFormatting>
  <conditionalFormatting sqref="E12">
    <cfRule type="expression" priority="28" dxfId="0" stopIfTrue="1">
      <formula>AND($K$1,NOT(IFERROR(OR(LOWER(TRIM(SUBSTITUTE(SUBSTITUTE(E12," "," ")," "," ")))="",LOWER(TRIM(SUBSTITUTE(SUBSTITUTE(E12," "," ")," "," ")))="да",LOWER(TRIM(SUBSTITUTE(SUBSTITUTE(E12," "," ")," "," ")))="нет"),FALSE)))</formula>
    </cfRule>
  </conditionalFormatting>
  <conditionalFormatting sqref="F12">
    <cfRule type="expression" priority="29" dxfId="0" stopIfTrue="1">
      <formula>AND($K$1,NOT(IFERROR(OR(LOWER(TRIM(SUBSTITUTE(SUBSTITUTE(F12," "," ")," "," ")))="",LOWER(TRIM(SUBSTITUTE(SUBSTITUTE(F12," "," ")," "," ")))="да",LOWER(TRIM(SUBSTITUTE(SUBSTITUTE(F12," "," ")," "," ")))="нет"),FALSE)))</formula>
    </cfRule>
  </conditionalFormatting>
  <conditionalFormatting sqref="G12">
    <cfRule type="expression" priority="30" dxfId="0" stopIfTrue="1">
      <formula>AND($K$1,NOT(IFERROR(OR(LOWER(TRIM(SUBSTITUTE(SUBSTITUTE(G12," "," ")," "," ")))="",LOWER(TRIM(SUBSTITUTE(SUBSTITUTE(G12," "," ")," "," ")))="да",LOWER(TRIM(SUBSTITUTE(SUBSTITUTE(G12," "," ")," "," ")))="нет"),FALSE)))</formula>
    </cfRule>
  </conditionalFormatting>
  <conditionalFormatting sqref="B13">
    <cfRule type="expression" priority="37" dxfId="0" stopIfTrue="1">
      <formula>AND($K$1,NOT(OR(NOT(IFERROR(LEN(LOWER(TRIM(SUBSTITUTE(SUBSTITUTE(B13," "," ")," "," "))))&gt;0,TRUE)),ISNUMBER(B13))))</formula>
    </cfRule>
    <cfRule type="expression" priority="10043" dxfId="1" stopIfTrue="0">
      <formula>AND($K$1,OR(IFERROR(LEN(LOWER(TRIM(SUBSTITUTE(SUBSTITUTE($B13," "," ")," "," "))))&gt;0,TRUE),IFERROR(LEN(LOWER(TRIM(SUBSTITUTE(SUBSTITUTE($C13," "," ")," "," "))))&gt;0,TRUE),IFERROR(LEN(LOWER(TRIM(SUBSTITUTE(SUBSTITUTE($D13," "," ")," "," "))))&gt;0,TRUE),IFERROR(LEN(LOWER(TRIM(SUBSTITUTE(SUBSTITUTE($E13," "," ")," "," "))))&gt;0,TRUE),IFERROR(LEN(LOWER(TRIM(SUBSTITUTE(SUBSTITUTE($F13," "," ")," "," "))))&gt;0,TRUE),IFERROR(LEN(LOWER(TRIM(SUBSTITUTE(SUBSTITUTE($G13," "," ")," "," "))))&gt;0,TRUE)))</formula>
    </cfRule>
    <cfRule type="expression" priority="44" dxfId="0" stopIfTrue="1">
      <formula>AND($K$1,OR(IFERROR(LEN(LOWER(TRIM(SUBSTITUTE(SUBSTITUTE($B13," "," ")," "," "))))&gt;0,TRUE),IFERROR(LEN(LOWER(TRIM(SUBSTITUTE(SUBSTITUTE($C13," "," ")," "," "))))&gt;0,TRUE),IFERROR(LEN(LOWER(TRIM(SUBSTITUTE(SUBSTITUTE($D13," "," ")," "," "))))&gt;0,TRUE),IFERROR(LEN(LOWER(TRIM(SUBSTITUTE(SUBSTITUTE($E13," "," ")," "," "))))&gt;0,TRUE),IFERROR(LEN(LOWER(TRIM(SUBSTITUTE(SUBSTITUTE($F13," "," ")," "," "))))&gt;0,TRUE),IFERROR(LEN(LOWER(TRIM(SUBSTITUTE(SUBSTITUTE($G13," "," ")," "," "))))&gt;0,TRUE)),NOT(OR(ISNUMBER($B13),ISNUMBER($C13),ISNUMBER($D13))))</formula>
    </cfRule>
  </conditionalFormatting>
  <conditionalFormatting sqref="C13">
    <cfRule type="expression" priority="38" dxfId="0" stopIfTrue="1">
      <formula>AND($K$1,NOT(OR(NOT(IFERROR(LEN(LOWER(TRIM(SUBSTITUTE(SUBSTITUTE(C13," "," ")," "," "))))&gt;0,TRUE)),ISNUMBER(C13))))</formula>
    </cfRule>
    <cfRule type="expression" priority="10045" dxfId="1" stopIfTrue="0">
      <formula>AND($K$1,OR(IFERROR(LEN(LOWER(TRIM(SUBSTITUTE(SUBSTITUTE($B13," "," ")," "," "))))&gt;0,TRUE),IFERROR(LEN(LOWER(TRIM(SUBSTITUTE(SUBSTITUTE($C13," "," ")," "," "))))&gt;0,TRUE),IFERROR(LEN(LOWER(TRIM(SUBSTITUTE(SUBSTITUTE($D13," "," ")," "," "))))&gt;0,TRUE),IFERROR(LEN(LOWER(TRIM(SUBSTITUTE(SUBSTITUTE($E13," "," ")," "," "))))&gt;0,TRUE),IFERROR(LEN(LOWER(TRIM(SUBSTITUTE(SUBSTITUTE($F13," "," ")," "," "))))&gt;0,TRUE),IFERROR(LEN(LOWER(TRIM(SUBSTITUTE(SUBSTITUTE($G13," "," ")," "," "))))&gt;0,TRUE)))</formula>
    </cfRule>
    <cfRule type="expression" priority="46" dxfId="0" stopIfTrue="1">
      <formula>AND($K$1,OR(IFERROR(LEN(LOWER(TRIM(SUBSTITUTE(SUBSTITUTE($B13," "," ")," "," "))))&gt;0,TRUE),IFERROR(LEN(LOWER(TRIM(SUBSTITUTE(SUBSTITUTE($C13," "," ")," "," "))))&gt;0,TRUE),IFERROR(LEN(LOWER(TRIM(SUBSTITUTE(SUBSTITUTE($D13," "," ")," "," "))))&gt;0,TRUE),IFERROR(LEN(LOWER(TRIM(SUBSTITUTE(SUBSTITUTE($E13," "," ")," "," "))))&gt;0,TRUE),IFERROR(LEN(LOWER(TRIM(SUBSTITUTE(SUBSTITUTE($F13," "," ")," "," "))))&gt;0,TRUE),IFERROR(LEN(LOWER(TRIM(SUBSTITUTE(SUBSTITUTE($G13," "," ")," "," "))))&gt;0,TRUE)),NOT(OR(ISNUMBER($B13),ISNUMBER($C13),ISNUMBER($D13))))</formula>
    </cfRule>
  </conditionalFormatting>
  <conditionalFormatting sqref="D13">
    <cfRule type="expression" priority="39" dxfId="0" stopIfTrue="1">
      <formula>AND($K$1,NOT(OR(NOT(IFERROR(LEN(LOWER(TRIM(SUBSTITUTE(SUBSTITUTE(D13," "," ")," "," "))))&gt;0,TRUE)),ISNUMBER(D13))))</formula>
    </cfRule>
    <cfRule type="expression" priority="10047" dxfId="1" stopIfTrue="0">
      <formula>AND($K$1,OR(IFERROR(LEN(LOWER(TRIM(SUBSTITUTE(SUBSTITUTE($B13," "," ")," "," "))))&gt;0,TRUE),IFERROR(LEN(LOWER(TRIM(SUBSTITUTE(SUBSTITUTE($C13," "," ")," "," "))))&gt;0,TRUE),IFERROR(LEN(LOWER(TRIM(SUBSTITUTE(SUBSTITUTE($D13," "," ")," "," "))))&gt;0,TRUE),IFERROR(LEN(LOWER(TRIM(SUBSTITUTE(SUBSTITUTE($E13," "," ")," "," "))))&gt;0,TRUE),IFERROR(LEN(LOWER(TRIM(SUBSTITUTE(SUBSTITUTE($F13," "," ")," "," "))))&gt;0,TRUE),IFERROR(LEN(LOWER(TRIM(SUBSTITUTE(SUBSTITUTE($G13," "," ")," "," "))))&gt;0,TRUE)))</formula>
    </cfRule>
    <cfRule type="expression" priority="48" dxfId="0" stopIfTrue="1">
      <formula>AND($K$1,OR(IFERROR(LEN(LOWER(TRIM(SUBSTITUTE(SUBSTITUTE($B13," "," ")," "," "))))&gt;0,TRUE),IFERROR(LEN(LOWER(TRIM(SUBSTITUTE(SUBSTITUTE($C13," "," ")," "," "))))&gt;0,TRUE),IFERROR(LEN(LOWER(TRIM(SUBSTITUTE(SUBSTITUTE($D13," "," ")," "," "))))&gt;0,TRUE),IFERROR(LEN(LOWER(TRIM(SUBSTITUTE(SUBSTITUTE($E13," "," ")," "," "))))&gt;0,TRUE),IFERROR(LEN(LOWER(TRIM(SUBSTITUTE(SUBSTITUTE($F13," "," ")," "," "))))&gt;0,TRUE),IFERROR(LEN(LOWER(TRIM(SUBSTITUTE(SUBSTITUTE($G13," "," ")," "," "))))&gt;0,TRUE)),NOT(OR(ISNUMBER($B13),ISNUMBER($C13),ISNUMBER($D13))))</formula>
    </cfRule>
  </conditionalFormatting>
  <conditionalFormatting sqref="E13">
    <cfRule type="expression" priority="40" dxfId="0" stopIfTrue="1">
      <formula>AND($K$1,NOT(IFERROR(OR(LOWER(TRIM(SUBSTITUTE(SUBSTITUTE(E13," "," ")," "," ")))="",LOWER(TRIM(SUBSTITUTE(SUBSTITUTE(E13," "," ")," "," ")))="да",LOWER(TRIM(SUBSTITUTE(SUBSTITUTE(E13," "," ")," "," ")))="нет"),FALSE)))</formula>
    </cfRule>
  </conditionalFormatting>
  <conditionalFormatting sqref="F13">
    <cfRule type="expression" priority="41" dxfId="0" stopIfTrue="1">
      <formula>AND($K$1,NOT(IFERROR(OR(LOWER(TRIM(SUBSTITUTE(SUBSTITUTE(F13," "," ")," "," ")))="",LOWER(TRIM(SUBSTITUTE(SUBSTITUTE(F13," "," ")," "," ")))="да",LOWER(TRIM(SUBSTITUTE(SUBSTITUTE(F13," "," ")," "," ")))="нет"),FALSE)))</formula>
    </cfRule>
  </conditionalFormatting>
  <conditionalFormatting sqref="G13">
    <cfRule type="expression" priority="42" dxfId="0" stopIfTrue="1">
      <formula>AND($K$1,NOT(IFERROR(OR(LOWER(TRIM(SUBSTITUTE(SUBSTITUTE(G13," "," ")," "," ")))="",LOWER(TRIM(SUBSTITUTE(SUBSTITUTE(G13," "," ")," "," ")))="да",LOWER(TRIM(SUBSTITUTE(SUBSTITUTE(G13," "," ")," "," ")))="нет"),FALSE)))</formula>
    </cfRule>
  </conditionalFormatting>
  <conditionalFormatting sqref="B14">
    <cfRule type="expression" priority="49" dxfId="0" stopIfTrue="1">
      <formula>AND($K$1,NOT(OR(NOT(IFERROR(LEN(LOWER(TRIM(SUBSTITUTE(SUBSTITUTE(B14," "," ")," "," "))))&gt;0,TRUE)),ISNUMBER(B14))))</formula>
    </cfRule>
    <cfRule type="expression" priority="10055" dxfId="1" stopIfTrue="0">
      <formula>AND($K$1,OR(IFERROR(LEN(LOWER(TRIM(SUBSTITUTE(SUBSTITUTE($B14," "," ")," "," "))))&gt;0,TRUE),IFERROR(LEN(LOWER(TRIM(SUBSTITUTE(SUBSTITUTE($C14," "," ")," "," "))))&gt;0,TRUE),IFERROR(LEN(LOWER(TRIM(SUBSTITUTE(SUBSTITUTE($D14," "," ")," "," "))))&gt;0,TRUE),IFERROR(LEN(LOWER(TRIM(SUBSTITUTE(SUBSTITUTE($E14," "," ")," "," "))))&gt;0,TRUE),IFERROR(LEN(LOWER(TRIM(SUBSTITUTE(SUBSTITUTE($F14," "," ")," "," "))))&gt;0,TRUE),IFERROR(LEN(LOWER(TRIM(SUBSTITUTE(SUBSTITUTE($G14," "," ")," "," "))))&gt;0,TRUE)))</formula>
    </cfRule>
    <cfRule type="expression" priority="56" dxfId="0" stopIfTrue="1">
      <formula>AND($K$1,OR(IFERROR(LEN(LOWER(TRIM(SUBSTITUTE(SUBSTITUTE($B14," "," ")," "," "))))&gt;0,TRUE),IFERROR(LEN(LOWER(TRIM(SUBSTITUTE(SUBSTITUTE($C14," "," ")," "," "))))&gt;0,TRUE),IFERROR(LEN(LOWER(TRIM(SUBSTITUTE(SUBSTITUTE($D14," "," ")," "," "))))&gt;0,TRUE),IFERROR(LEN(LOWER(TRIM(SUBSTITUTE(SUBSTITUTE($E14," "," ")," "," "))))&gt;0,TRUE),IFERROR(LEN(LOWER(TRIM(SUBSTITUTE(SUBSTITUTE($F14," "," ")," "," "))))&gt;0,TRUE),IFERROR(LEN(LOWER(TRIM(SUBSTITUTE(SUBSTITUTE($G14," "," ")," "," "))))&gt;0,TRUE)),NOT(OR(ISNUMBER($B14),ISNUMBER($C14),ISNUMBER($D14))))</formula>
    </cfRule>
  </conditionalFormatting>
  <conditionalFormatting sqref="C14">
    <cfRule type="expression" priority="50" dxfId="0" stopIfTrue="1">
      <formula>AND($K$1,NOT(OR(NOT(IFERROR(LEN(LOWER(TRIM(SUBSTITUTE(SUBSTITUTE(C14," "," ")," "," "))))&gt;0,TRUE)),ISNUMBER(C14))))</formula>
    </cfRule>
    <cfRule type="expression" priority="10057" dxfId="1" stopIfTrue="0">
      <formula>AND($K$1,OR(IFERROR(LEN(LOWER(TRIM(SUBSTITUTE(SUBSTITUTE($B14," "," ")," "," "))))&gt;0,TRUE),IFERROR(LEN(LOWER(TRIM(SUBSTITUTE(SUBSTITUTE($C14," "," ")," "," "))))&gt;0,TRUE),IFERROR(LEN(LOWER(TRIM(SUBSTITUTE(SUBSTITUTE($D14," "," ")," "," "))))&gt;0,TRUE),IFERROR(LEN(LOWER(TRIM(SUBSTITUTE(SUBSTITUTE($E14," "," ")," "," "))))&gt;0,TRUE),IFERROR(LEN(LOWER(TRIM(SUBSTITUTE(SUBSTITUTE($F14," "," ")," "," "))))&gt;0,TRUE),IFERROR(LEN(LOWER(TRIM(SUBSTITUTE(SUBSTITUTE($G14," "," ")," "," "))))&gt;0,TRUE)))</formula>
    </cfRule>
    <cfRule type="expression" priority="58" dxfId="0" stopIfTrue="1">
      <formula>AND($K$1,OR(IFERROR(LEN(LOWER(TRIM(SUBSTITUTE(SUBSTITUTE($B14," "," ")," "," "))))&gt;0,TRUE),IFERROR(LEN(LOWER(TRIM(SUBSTITUTE(SUBSTITUTE($C14," "," ")," "," "))))&gt;0,TRUE),IFERROR(LEN(LOWER(TRIM(SUBSTITUTE(SUBSTITUTE($D14," "," ")," "," "))))&gt;0,TRUE),IFERROR(LEN(LOWER(TRIM(SUBSTITUTE(SUBSTITUTE($E14," "," ")," "," "))))&gt;0,TRUE),IFERROR(LEN(LOWER(TRIM(SUBSTITUTE(SUBSTITUTE($F14," "," ")," "," "))))&gt;0,TRUE),IFERROR(LEN(LOWER(TRIM(SUBSTITUTE(SUBSTITUTE($G14," "," ")," "," "))))&gt;0,TRUE)),NOT(OR(ISNUMBER($B14),ISNUMBER($C14),ISNUMBER($D14))))</formula>
    </cfRule>
  </conditionalFormatting>
  <conditionalFormatting sqref="D14">
    <cfRule type="expression" priority="51" dxfId="0" stopIfTrue="1">
      <formula>AND($K$1,NOT(OR(NOT(IFERROR(LEN(LOWER(TRIM(SUBSTITUTE(SUBSTITUTE(D14," "," ")," "," "))))&gt;0,TRUE)),ISNUMBER(D14))))</formula>
    </cfRule>
    <cfRule type="expression" priority="10059" dxfId="1" stopIfTrue="0">
      <formula>AND($K$1,OR(IFERROR(LEN(LOWER(TRIM(SUBSTITUTE(SUBSTITUTE($B14," "," ")," "," "))))&gt;0,TRUE),IFERROR(LEN(LOWER(TRIM(SUBSTITUTE(SUBSTITUTE($C14," "," ")," "," "))))&gt;0,TRUE),IFERROR(LEN(LOWER(TRIM(SUBSTITUTE(SUBSTITUTE($D14," "," ")," "," "))))&gt;0,TRUE),IFERROR(LEN(LOWER(TRIM(SUBSTITUTE(SUBSTITUTE($E14," "," ")," "," "))))&gt;0,TRUE),IFERROR(LEN(LOWER(TRIM(SUBSTITUTE(SUBSTITUTE($F14," "," ")," "," "))))&gt;0,TRUE),IFERROR(LEN(LOWER(TRIM(SUBSTITUTE(SUBSTITUTE($G14," "," ")," "," "))))&gt;0,TRUE)))</formula>
    </cfRule>
    <cfRule type="expression" priority="60" dxfId="0" stopIfTrue="1">
      <formula>AND($K$1,OR(IFERROR(LEN(LOWER(TRIM(SUBSTITUTE(SUBSTITUTE($B14," "," ")," "," "))))&gt;0,TRUE),IFERROR(LEN(LOWER(TRIM(SUBSTITUTE(SUBSTITUTE($C14," "," ")," "," "))))&gt;0,TRUE),IFERROR(LEN(LOWER(TRIM(SUBSTITUTE(SUBSTITUTE($D14," "," ")," "," "))))&gt;0,TRUE),IFERROR(LEN(LOWER(TRIM(SUBSTITUTE(SUBSTITUTE($E14," "," ")," "," "))))&gt;0,TRUE),IFERROR(LEN(LOWER(TRIM(SUBSTITUTE(SUBSTITUTE($F14," "," ")," "," "))))&gt;0,TRUE),IFERROR(LEN(LOWER(TRIM(SUBSTITUTE(SUBSTITUTE($G14," "," ")," "," "))))&gt;0,TRUE)),NOT(OR(ISNUMBER($B14),ISNUMBER($C14),ISNUMBER($D14))))</formula>
    </cfRule>
  </conditionalFormatting>
  <conditionalFormatting sqref="E14">
    <cfRule type="expression" priority="52" dxfId="0" stopIfTrue="1">
      <formula>AND($K$1,NOT(IFERROR(OR(LOWER(TRIM(SUBSTITUTE(SUBSTITUTE(E14," "," ")," "," ")))="",LOWER(TRIM(SUBSTITUTE(SUBSTITUTE(E14," "," ")," "," ")))="да",LOWER(TRIM(SUBSTITUTE(SUBSTITUTE(E14," "," ")," "," ")))="нет"),FALSE)))</formula>
    </cfRule>
  </conditionalFormatting>
  <conditionalFormatting sqref="F14">
    <cfRule type="expression" priority="53" dxfId="0" stopIfTrue="1">
      <formula>AND($K$1,NOT(IFERROR(OR(LOWER(TRIM(SUBSTITUTE(SUBSTITUTE(F14," "," ")," "," ")))="",LOWER(TRIM(SUBSTITUTE(SUBSTITUTE(F14," "," ")," "," ")))="да",LOWER(TRIM(SUBSTITUTE(SUBSTITUTE(F14," "," ")," "," ")))="нет"),FALSE)))</formula>
    </cfRule>
  </conditionalFormatting>
  <conditionalFormatting sqref="G14">
    <cfRule type="expression" priority="54" dxfId="0" stopIfTrue="1">
      <formula>AND($K$1,NOT(IFERROR(OR(LOWER(TRIM(SUBSTITUTE(SUBSTITUTE(G14," "," ")," "," ")))="",LOWER(TRIM(SUBSTITUTE(SUBSTITUTE(G14," "," ")," "," ")))="да",LOWER(TRIM(SUBSTITUTE(SUBSTITUTE(G14," "," ")," "," ")))="нет"),FALSE)))</formula>
    </cfRule>
  </conditionalFormatting>
  <conditionalFormatting sqref="B15">
    <cfRule type="expression" priority="61" dxfId="0" stopIfTrue="1">
      <formula>AND($K$1,NOT(OR(NOT(IFERROR(LEN(LOWER(TRIM(SUBSTITUTE(SUBSTITUTE(B15," "," ")," "," "))))&gt;0,TRUE)),ISNUMBER(B15))))</formula>
    </cfRule>
    <cfRule type="expression" priority="10067" dxfId="1" stopIfTrue="0">
      <formula>AND($K$1,OR(IFERROR(LEN(LOWER(TRIM(SUBSTITUTE(SUBSTITUTE($B15," "," ")," "," "))))&gt;0,TRUE),IFERROR(LEN(LOWER(TRIM(SUBSTITUTE(SUBSTITUTE($C15," "," ")," "," "))))&gt;0,TRUE),IFERROR(LEN(LOWER(TRIM(SUBSTITUTE(SUBSTITUTE($D15," "," ")," "," "))))&gt;0,TRUE),IFERROR(LEN(LOWER(TRIM(SUBSTITUTE(SUBSTITUTE($E15," "," ")," "," "))))&gt;0,TRUE),IFERROR(LEN(LOWER(TRIM(SUBSTITUTE(SUBSTITUTE($F15," "," ")," "," "))))&gt;0,TRUE),IFERROR(LEN(LOWER(TRIM(SUBSTITUTE(SUBSTITUTE($G15," "," ")," "," "))))&gt;0,TRUE)))</formula>
    </cfRule>
    <cfRule type="expression" priority="68" dxfId="0" stopIfTrue="1">
      <formula>AND($K$1,OR(IFERROR(LEN(LOWER(TRIM(SUBSTITUTE(SUBSTITUTE($B15," "," ")," "," "))))&gt;0,TRUE),IFERROR(LEN(LOWER(TRIM(SUBSTITUTE(SUBSTITUTE($C15," "," ")," "," "))))&gt;0,TRUE),IFERROR(LEN(LOWER(TRIM(SUBSTITUTE(SUBSTITUTE($D15," "," ")," "," "))))&gt;0,TRUE),IFERROR(LEN(LOWER(TRIM(SUBSTITUTE(SUBSTITUTE($E15," "," ")," "," "))))&gt;0,TRUE),IFERROR(LEN(LOWER(TRIM(SUBSTITUTE(SUBSTITUTE($F15," "," ")," "," "))))&gt;0,TRUE),IFERROR(LEN(LOWER(TRIM(SUBSTITUTE(SUBSTITUTE($G15," "," ")," "," "))))&gt;0,TRUE)),NOT(OR(ISNUMBER($B15),ISNUMBER($C15),ISNUMBER($D15))))</formula>
    </cfRule>
  </conditionalFormatting>
  <conditionalFormatting sqref="C15">
    <cfRule type="expression" priority="62" dxfId="0" stopIfTrue="1">
      <formula>AND($K$1,NOT(OR(NOT(IFERROR(LEN(LOWER(TRIM(SUBSTITUTE(SUBSTITUTE(C15," "," ")," "," "))))&gt;0,TRUE)),ISNUMBER(C15))))</formula>
    </cfRule>
    <cfRule type="expression" priority="10069" dxfId="1" stopIfTrue="0">
      <formula>AND($K$1,OR(IFERROR(LEN(LOWER(TRIM(SUBSTITUTE(SUBSTITUTE($B15," "," ")," "," "))))&gt;0,TRUE),IFERROR(LEN(LOWER(TRIM(SUBSTITUTE(SUBSTITUTE($C15," "," ")," "," "))))&gt;0,TRUE),IFERROR(LEN(LOWER(TRIM(SUBSTITUTE(SUBSTITUTE($D15," "," ")," "," "))))&gt;0,TRUE),IFERROR(LEN(LOWER(TRIM(SUBSTITUTE(SUBSTITUTE($E15," "," ")," "," "))))&gt;0,TRUE),IFERROR(LEN(LOWER(TRIM(SUBSTITUTE(SUBSTITUTE($F15," "," ")," "," "))))&gt;0,TRUE),IFERROR(LEN(LOWER(TRIM(SUBSTITUTE(SUBSTITUTE($G15," "," ")," "," "))))&gt;0,TRUE)))</formula>
    </cfRule>
    <cfRule type="expression" priority="70" dxfId="0" stopIfTrue="1">
      <formula>AND($K$1,OR(IFERROR(LEN(LOWER(TRIM(SUBSTITUTE(SUBSTITUTE($B15," "," ")," "," "))))&gt;0,TRUE),IFERROR(LEN(LOWER(TRIM(SUBSTITUTE(SUBSTITUTE($C15," "," ")," "," "))))&gt;0,TRUE),IFERROR(LEN(LOWER(TRIM(SUBSTITUTE(SUBSTITUTE($D15," "," ")," "," "))))&gt;0,TRUE),IFERROR(LEN(LOWER(TRIM(SUBSTITUTE(SUBSTITUTE($E15," "," ")," "," "))))&gt;0,TRUE),IFERROR(LEN(LOWER(TRIM(SUBSTITUTE(SUBSTITUTE($F15," "," ")," "," "))))&gt;0,TRUE),IFERROR(LEN(LOWER(TRIM(SUBSTITUTE(SUBSTITUTE($G15," "," ")," "," "))))&gt;0,TRUE)),NOT(OR(ISNUMBER($B15),ISNUMBER($C15),ISNUMBER($D15))))</formula>
    </cfRule>
  </conditionalFormatting>
  <conditionalFormatting sqref="D15">
    <cfRule type="expression" priority="63" dxfId="0" stopIfTrue="1">
      <formula>AND($K$1,NOT(OR(NOT(IFERROR(LEN(LOWER(TRIM(SUBSTITUTE(SUBSTITUTE(D15," "," ")," "," "))))&gt;0,TRUE)),ISNUMBER(D15))))</formula>
    </cfRule>
    <cfRule type="expression" priority="10071" dxfId="1" stopIfTrue="0">
      <formula>AND($K$1,OR(IFERROR(LEN(LOWER(TRIM(SUBSTITUTE(SUBSTITUTE($B15," "," ")," "," "))))&gt;0,TRUE),IFERROR(LEN(LOWER(TRIM(SUBSTITUTE(SUBSTITUTE($C15," "," ")," "," "))))&gt;0,TRUE),IFERROR(LEN(LOWER(TRIM(SUBSTITUTE(SUBSTITUTE($D15," "," ")," "," "))))&gt;0,TRUE),IFERROR(LEN(LOWER(TRIM(SUBSTITUTE(SUBSTITUTE($E15," "," ")," "," "))))&gt;0,TRUE),IFERROR(LEN(LOWER(TRIM(SUBSTITUTE(SUBSTITUTE($F15," "," ")," "," "))))&gt;0,TRUE),IFERROR(LEN(LOWER(TRIM(SUBSTITUTE(SUBSTITUTE($G15," "," ")," "," "))))&gt;0,TRUE)))</formula>
    </cfRule>
    <cfRule type="expression" priority="72" dxfId="0" stopIfTrue="1">
      <formula>AND($K$1,OR(IFERROR(LEN(LOWER(TRIM(SUBSTITUTE(SUBSTITUTE($B15," "," ")," "," "))))&gt;0,TRUE),IFERROR(LEN(LOWER(TRIM(SUBSTITUTE(SUBSTITUTE($C15," "," ")," "," "))))&gt;0,TRUE),IFERROR(LEN(LOWER(TRIM(SUBSTITUTE(SUBSTITUTE($D15," "," ")," "," "))))&gt;0,TRUE),IFERROR(LEN(LOWER(TRIM(SUBSTITUTE(SUBSTITUTE($E15," "," ")," "," "))))&gt;0,TRUE),IFERROR(LEN(LOWER(TRIM(SUBSTITUTE(SUBSTITUTE($F15," "," ")," "," "))))&gt;0,TRUE),IFERROR(LEN(LOWER(TRIM(SUBSTITUTE(SUBSTITUTE($G15," "," ")," "," "))))&gt;0,TRUE)),NOT(OR(ISNUMBER($B15),ISNUMBER($C15),ISNUMBER($D15))))</formula>
    </cfRule>
  </conditionalFormatting>
  <conditionalFormatting sqref="E15">
    <cfRule type="expression" priority="64" dxfId="0" stopIfTrue="1">
      <formula>AND($K$1,NOT(IFERROR(OR(LOWER(TRIM(SUBSTITUTE(SUBSTITUTE(E15," "," ")," "," ")))="",LOWER(TRIM(SUBSTITUTE(SUBSTITUTE(E15," "," ")," "," ")))="да",LOWER(TRIM(SUBSTITUTE(SUBSTITUTE(E15," "," ")," "," ")))="нет"),FALSE)))</formula>
    </cfRule>
  </conditionalFormatting>
  <conditionalFormatting sqref="F15">
    <cfRule type="expression" priority="65" dxfId="0" stopIfTrue="1">
      <formula>AND($K$1,NOT(IFERROR(OR(LOWER(TRIM(SUBSTITUTE(SUBSTITUTE(F15," "," ")," "," ")))="",LOWER(TRIM(SUBSTITUTE(SUBSTITUTE(F15," "," ")," "," ")))="да",LOWER(TRIM(SUBSTITUTE(SUBSTITUTE(F15," "," ")," "," ")))="нет"),FALSE)))</formula>
    </cfRule>
  </conditionalFormatting>
  <conditionalFormatting sqref="G15">
    <cfRule type="expression" priority="66" dxfId="0" stopIfTrue="1">
      <formula>AND($K$1,NOT(IFERROR(OR(LOWER(TRIM(SUBSTITUTE(SUBSTITUTE(G15," "," ")," "," ")))="",LOWER(TRIM(SUBSTITUTE(SUBSTITUTE(G15," "," ")," "," ")))="да",LOWER(TRIM(SUBSTITUTE(SUBSTITUTE(G15," "," ")," "," ")))="нет"),FALSE)))</formula>
    </cfRule>
  </conditionalFormatting>
  <conditionalFormatting sqref="B16">
    <cfRule type="expression" priority="73" dxfId="0" stopIfTrue="1">
      <formula>AND($K$1,NOT(OR(NOT(IFERROR(LEN(LOWER(TRIM(SUBSTITUTE(SUBSTITUTE(B16," "," ")," "," "))))&gt;0,TRUE)),ISNUMBER(B16))))</formula>
    </cfRule>
    <cfRule type="expression" priority="10079" dxfId="1" stopIfTrue="0">
      <formula>AND($K$1,OR(IFERROR(LEN(LOWER(TRIM(SUBSTITUTE(SUBSTITUTE($B16," "," ")," "," "))))&gt;0,TRUE),IFERROR(LEN(LOWER(TRIM(SUBSTITUTE(SUBSTITUTE($C16," "," ")," "," "))))&gt;0,TRUE),IFERROR(LEN(LOWER(TRIM(SUBSTITUTE(SUBSTITUTE($D16," "," ")," "," "))))&gt;0,TRUE),IFERROR(LEN(LOWER(TRIM(SUBSTITUTE(SUBSTITUTE($E16," "," ")," "," "))))&gt;0,TRUE),IFERROR(LEN(LOWER(TRIM(SUBSTITUTE(SUBSTITUTE($F16," "," ")," "," "))))&gt;0,TRUE),IFERROR(LEN(LOWER(TRIM(SUBSTITUTE(SUBSTITUTE($G16," "," ")," "," "))))&gt;0,TRUE)))</formula>
    </cfRule>
    <cfRule type="expression" priority="80" dxfId="0" stopIfTrue="1">
      <formula>AND($K$1,OR(IFERROR(LEN(LOWER(TRIM(SUBSTITUTE(SUBSTITUTE($B16," "," ")," "," "))))&gt;0,TRUE),IFERROR(LEN(LOWER(TRIM(SUBSTITUTE(SUBSTITUTE($C16," "," ")," "," "))))&gt;0,TRUE),IFERROR(LEN(LOWER(TRIM(SUBSTITUTE(SUBSTITUTE($D16," "," ")," "," "))))&gt;0,TRUE),IFERROR(LEN(LOWER(TRIM(SUBSTITUTE(SUBSTITUTE($E16," "," ")," "," "))))&gt;0,TRUE),IFERROR(LEN(LOWER(TRIM(SUBSTITUTE(SUBSTITUTE($F16," "," ")," "," "))))&gt;0,TRUE),IFERROR(LEN(LOWER(TRIM(SUBSTITUTE(SUBSTITUTE($G16," "," ")," "," "))))&gt;0,TRUE)),NOT(OR(ISNUMBER($B16),ISNUMBER($C16),ISNUMBER($D16))))</formula>
    </cfRule>
  </conditionalFormatting>
  <conditionalFormatting sqref="C16">
    <cfRule type="expression" priority="74" dxfId="0" stopIfTrue="1">
      <formula>AND($K$1,NOT(OR(NOT(IFERROR(LEN(LOWER(TRIM(SUBSTITUTE(SUBSTITUTE(C16," "," ")," "," "))))&gt;0,TRUE)),ISNUMBER(C16))))</formula>
    </cfRule>
    <cfRule type="expression" priority="10081" dxfId="1" stopIfTrue="0">
      <formula>AND($K$1,OR(IFERROR(LEN(LOWER(TRIM(SUBSTITUTE(SUBSTITUTE($B16," "," ")," "," "))))&gt;0,TRUE),IFERROR(LEN(LOWER(TRIM(SUBSTITUTE(SUBSTITUTE($C16," "," ")," "," "))))&gt;0,TRUE),IFERROR(LEN(LOWER(TRIM(SUBSTITUTE(SUBSTITUTE($D16," "," ")," "," "))))&gt;0,TRUE),IFERROR(LEN(LOWER(TRIM(SUBSTITUTE(SUBSTITUTE($E16," "," ")," "," "))))&gt;0,TRUE),IFERROR(LEN(LOWER(TRIM(SUBSTITUTE(SUBSTITUTE($F16," "," ")," "," "))))&gt;0,TRUE),IFERROR(LEN(LOWER(TRIM(SUBSTITUTE(SUBSTITUTE($G16," "," ")," "," "))))&gt;0,TRUE)))</formula>
    </cfRule>
    <cfRule type="expression" priority="82" dxfId="0" stopIfTrue="1">
      <formula>AND($K$1,OR(IFERROR(LEN(LOWER(TRIM(SUBSTITUTE(SUBSTITUTE($B16," "," ")," "," "))))&gt;0,TRUE),IFERROR(LEN(LOWER(TRIM(SUBSTITUTE(SUBSTITUTE($C16," "," ")," "," "))))&gt;0,TRUE),IFERROR(LEN(LOWER(TRIM(SUBSTITUTE(SUBSTITUTE($D16," "," ")," "," "))))&gt;0,TRUE),IFERROR(LEN(LOWER(TRIM(SUBSTITUTE(SUBSTITUTE($E16," "," ")," "," "))))&gt;0,TRUE),IFERROR(LEN(LOWER(TRIM(SUBSTITUTE(SUBSTITUTE($F16," "," ")," "," "))))&gt;0,TRUE),IFERROR(LEN(LOWER(TRIM(SUBSTITUTE(SUBSTITUTE($G16," "," ")," "," "))))&gt;0,TRUE)),NOT(OR(ISNUMBER($B16),ISNUMBER($C16),ISNUMBER($D16))))</formula>
    </cfRule>
  </conditionalFormatting>
  <conditionalFormatting sqref="D16">
    <cfRule type="expression" priority="75" dxfId="0" stopIfTrue="1">
      <formula>AND($K$1,NOT(OR(NOT(IFERROR(LEN(LOWER(TRIM(SUBSTITUTE(SUBSTITUTE(D16," "," ")," "," "))))&gt;0,TRUE)),ISNUMBER(D16))))</formula>
    </cfRule>
    <cfRule type="expression" priority="10083" dxfId="1" stopIfTrue="0">
      <formula>AND($K$1,OR(IFERROR(LEN(LOWER(TRIM(SUBSTITUTE(SUBSTITUTE($B16," "," ")," "," "))))&gt;0,TRUE),IFERROR(LEN(LOWER(TRIM(SUBSTITUTE(SUBSTITUTE($C16," "," ")," "," "))))&gt;0,TRUE),IFERROR(LEN(LOWER(TRIM(SUBSTITUTE(SUBSTITUTE($D16," "," ")," "," "))))&gt;0,TRUE),IFERROR(LEN(LOWER(TRIM(SUBSTITUTE(SUBSTITUTE($E16," "," ")," "," "))))&gt;0,TRUE),IFERROR(LEN(LOWER(TRIM(SUBSTITUTE(SUBSTITUTE($F16," "," ")," "," "))))&gt;0,TRUE),IFERROR(LEN(LOWER(TRIM(SUBSTITUTE(SUBSTITUTE($G16," "," ")," "," "))))&gt;0,TRUE)))</formula>
    </cfRule>
    <cfRule type="expression" priority="84" dxfId="0" stopIfTrue="1">
      <formula>AND($K$1,OR(IFERROR(LEN(LOWER(TRIM(SUBSTITUTE(SUBSTITUTE($B16," "," ")," "," "))))&gt;0,TRUE),IFERROR(LEN(LOWER(TRIM(SUBSTITUTE(SUBSTITUTE($C16," "," ")," "," "))))&gt;0,TRUE),IFERROR(LEN(LOWER(TRIM(SUBSTITUTE(SUBSTITUTE($D16," "," ")," "," "))))&gt;0,TRUE),IFERROR(LEN(LOWER(TRIM(SUBSTITUTE(SUBSTITUTE($E16," "," ")," "," "))))&gt;0,TRUE),IFERROR(LEN(LOWER(TRIM(SUBSTITUTE(SUBSTITUTE($F16," "," ")," "," "))))&gt;0,TRUE),IFERROR(LEN(LOWER(TRIM(SUBSTITUTE(SUBSTITUTE($G16," "," ")," "," "))))&gt;0,TRUE)),NOT(OR(ISNUMBER($B16),ISNUMBER($C16),ISNUMBER($D16))))</formula>
    </cfRule>
  </conditionalFormatting>
  <conditionalFormatting sqref="E16">
    <cfRule type="expression" priority="76" dxfId="0" stopIfTrue="1">
      <formula>AND($K$1,NOT(IFERROR(OR(LOWER(TRIM(SUBSTITUTE(SUBSTITUTE(E16," "," ")," "," ")))="",LOWER(TRIM(SUBSTITUTE(SUBSTITUTE(E16," "," ")," "," ")))="да",LOWER(TRIM(SUBSTITUTE(SUBSTITUTE(E16," "," ")," "," ")))="нет"),FALSE)))</formula>
    </cfRule>
  </conditionalFormatting>
  <conditionalFormatting sqref="F16">
    <cfRule type="expression" priority="77" dxfId="0" stopIfTrue="1">
      <formula>AND($K$1,NOT(IFERROR(OR(LOWER(TRIM(SUBSTITUTE(SUBSTITUTE(F16," "," ")," "," ")))="",LOWER(TRIM(SUBSTITUTE(SUBSTITUTE(F16," "," ")," "," ")))="да",LOWER(TRIM(SUBSTITUTE(SUBSTITUTE(F16," "," ")," "," ")))="нет"),FALSE)))</formula>
    </cfRule>
  </conditionalFormatting>
  <conditionalFormatting sqref="G16">
    <cfRule type="expression" priority="78" dxfId="0" stopIfTrue="1">
      <formula>AND($K$1,NOT(IFERROR(OR(LOWER(TRIM(SUBSTITUTE(SUBSTITUTE(G16," "," ")," "," ")))="",LOWER(TRIM(SUBSTITUTE(SUBSTITUTE(G16," "," ")," "," ")))="да",LOWER(TRIM(SUBSTITUTE(SUBSTITUTE(G16," "," ")," "," ")))="нет"),FALSE)))</formula>
    </cfRule>
  </conditionalFormatting>
  <conditionalFormatting sqref="B17">
    <cfRule type="expression" priority="85" dxfId="0" stopIfTrue="1">
      <formula>AND($K$1,NOT(OR(NOT(IFERROR(LEN(LOWER(TRIM(SUBSTITUTE(SUBSTITUTE(B17," "," ")," "," "))))&gt;0,TRUE)),ISNUMBER(B17))))</formula>
    </cfRule>
    <cfRule type="expression" priority="10091" dxfId="1" stopIfTrue="0">
      <formula>AND($K$1,OR(IFERROR(LEN(LOWER(TRIM(SUBSTITUTE(SUBSTITUTE($B17," "," ")," "," "))))&gt;0,TRUE),IFERROR(LEN(LOWER(TRIM(SUBSTITUTE(SUBSTITUTE($C17," "," ")," "," "))))&gt;0,TRUE),IFERROR(LEN(LOWER(TRIM(SUBSTITUTE(SUBSTITUTE($D17," "," ")," "," "))))&gt;0,TRUE),IFERROR(LEN(LOWER(TRIM(SUBSTITUTE(SUBSTITUTE($E17," "," ")," "," "))))&gt;0,TRUE),IFERROR(LEN(LOWER(TRIM(SUBSTITUTE(SUBSTITUTE($F17," "," ")," "," "))))&gt;0,TRUE),IFERROR(LEN(LOWER(TRIM(SUBSTITUTE(SUBSTITUTE($G17," "," ")," "," "))))&gt;0,TRUE)))</formula>
    </cfRule>
    <cfRule type="expression" priority="92" dxfId="0" stopIfTrue="1">
      <formula>AND($K$1,OR(IFERROR(LEN(LOWER(TRIM(SUBSTITUTE(SUBSTITUTE($B17," "," ")," "," "))))&gt;0,TRUE),IFERROR(LEN(LOWER(TRIM(SUBSTITUTE(SUBSTITUTE($C17," "," ")," "," "))))&gt;0,TRUE),IFERROR(LEN(LOWER(TRIM(SUBSTITUTE(SUBSTITUTE($D17," "," ")," "," "))))&gt;0,TRUE),IFERROR(LEN(LOWER(TRIM(SUBSTITUTE(SUBSTITUTE($E17," "," ")," "," "))))&gt;0,TRUE),IFERROR(LEN(LOWER(TRIM(SUBSTITUTE(SUBSTITUTE($F17," "," ")," "," "))))&gt;0,TRUE),IFERROR(LEN(LOWER(TRIM(SUBSTITUTE(SUBSTITUTE($G17," "," ")," "," "))))&gt;0,TRUE)),NOT(OR(ISNUMBER($B17),ISNUMBER($C17),ISNUMBER($D17))))</formula>
    </cfRule>
  </conditionalFormatting>
  <conditionalFormatting sqref="C17">
    <cfRule type="expression" priority="86" dxfId="0" stopIfTrue="1">
      <formula>AND($K$1,NOT(OR(NOT(IFERROR(LEN(LOWER(TRIM(SUBSTITUTE(SUBSTITUTE(C17," "," ")," "," "))))&gt;0,TRUE)),ISNUMBER(C17))))</formula>
    </cfRule>
    <cfRule type="expression" priority="10093" dxfId="1" stopIfTrue="0">
      <formula>AND($K$1,OR(IFERROR(LEN(LOWER(TRIM(SUBSTITUTE(SUBSTITUTE($B17," "," ")," "," "))))&gt;0,TRUE),IFERROR(LEN(LOWER(TRIM(SUBSTITUTE(SUBSTITUTE($C17," "," ")," "," "))))&gt;0,TRUE),IFERROR(LEN(LOWER(TRIM(SUBSTITUTE(SUBSTITUTE($D17," "," ")," "," "))))&gt;0,TRUE),IFERROR(LEN(LOWER(TRIM(SUBSTITUTE(SUBSTITUTE($E17," "," ")," "," "))))&gt;0,TRUE),IFERROR(LEN(LOWER(TRIM(SUBSTITUTE(SUBSTITUTE($F17," "," ")," "," "))))&gt;0,TRUE),IFERROR(LEN(LOWER(TRIM(SUBSTITUTE(SUBSTITUTE($G17," "," ")," "," "))))&gt;0,TRUE)))</formula>
    </cfRule>
    <cfRule type="expression" priority="94" dxfId="0" stopIfTrue="1">
      <formula>AND($K$1,OR(IFERROR(LEN(LOWER(TRIM(SUBSTITUTE(SUBSTITUTE($B17," "," ")," "," "))))&gt;0,TRUE),IFERROR(LEN(LOWER(TRIM(SUBSTITUTE(SUBSTITUTE($C17," "," ")," "," "))))&gt;0,TRUE),IFERROR(LEN(LOWER(TRIM(SUBSTITUTE(SUBSTITUTE($D17," "," ")," "," "))))&gt;0,TRUE),IFERROR(LEN(LOWER(TRIM(SUBSTITUTE(SUBSTITUTE($E17," "," ")," "," "))))&gt;0,TRUE),IFERROR(LEN(LOWER(TRIM(SUBSTITUTE(SUBSTITUTE($F17," "," ")," "," "))))&gt;0,TRUE),IFERROR(LEN(LOWER(TRIM(SUBSTITUTE(SUBSTITUTE($G17," "," ")," "," "))))&gt;0,TRUE)),NOT(OR(ISNUMBER($B17),ISNUMBER($C17),ISNUMBER($D17))))</formula>
    </cfRule>
  </conditionalFormatting>
  <conditionalFormatting sqref="D17">
    <cfRule type="expression" priority="87" dxfId="0" stopIfTrue="1">
      <formula>AND($K$1,NOT(OR(NOT(IFERROR(LEN(LOWER(TRIM(SUBSTITUTE(SUBSTITUTE(D17," "," ")," "," "))))&gt;0,TRUE)),ISNUMBER(D17))))</formula>
    </cfRule>
    <cfRule type="expression" priority="10095" dxfId="1" stopIfTrue="0">
      <formula>AND($K$1,OR(IFERROR(LEN(LOWER(TRIM(SUBSTITUTE(SUBSTITUTE($B17," "," ")," "," "))))&gt;0,TRUE),IFERROR(LEN(LOWER(TRIM(SUBSTITUTE(SUBSTITUTE($C17," "," ")," "," "))))&gt;0,TRUE),IFERROR(LEN(LOWER(TRIM(SUBSTITUTE(SUBSTITUTE($D17," "," ")," "," "))))&gt;0,TRUE),IFERROR(LEN(LOWER(TRIM(SUBSTITUTE(SUBSTITUTE($E17," "," ")," "," "))))&gt;0,TRUE),IFERROR(LEN(LOWER(TRIM(SUBSTITUTE(SUBSTITUTE($F17," "," ")," "," "))))&gt;0,TRUE),IFERROR(LEN(LOWER(TRIM(SUBSTITUTE(SUBSTITUTE($G17," "," ")," "," "))))&gt;0,TRUE)))</formula>
    </cfRule>
    <cfRule type="expression" priority="96" dxfId="0" stopIfTrue="1">
      <formula>AND($K$1,OR(IFERROR(LEN(LOWER(TRIM(SUBSTITUTE(SUBSTITUTE($B17," "," ")," "," "))))&gt;0,TRUE),IFERROR(LEN(LOWER(TRIM(SUBSTITUTE(SUBSTITUTE($C17," "," ")," "," "))))&gt;0,TRUE),IFERROR(LEN(LOWER(TRIM(SUBSTITUTE(SUBSTITUTE($D17," "," ")," "," "))))&gt;0,TRUE),IFERROR(LEN(LOWER(TRIM(SUBSTITUTE(SUBSTITUTE($E17," "," ")," "," "))))&gt;0,TRUE),IFERROR(LEN(LOWER(TRIM(SUBSTITUTE(SUBSTITUTE($F17," "," ")," "," "))))&gt;0,TRUE),IFERROR(LEN(LOWER(TRIM(SUBSTITUTE(SUBSTITUTE($G17," "," ")," "," "))))&gt;0,TRUE)),NOT(OR(ISNUMBER($B17),ISNUMBER($C17),ISNUMBER($D17))))</formula>
    </cfRule>
  </conditionalFormatting>
  <conditionalFormatting sqref="E17">
    <cfRule type="expression" priority="88" dxfId="0" stopIfTrue="1">
      <formula>AND($K$1,NOT(IFERROR(OR(LOWER(TRIM(SUBSTITUTE(SUBSTITUTE(E17," "," ")," "," ")))="",LOWER(TRIM(SUBSTITUTE(SUBSTITUTE(E17," "," ")," "," ")))="да",LOWER(TRIM(SUBSTITUTE(SUBSTITUTE(E17," "," ")," "," ")))="нет"),FALSE)))</formula>
    </cfRule>
  </conditionalFormatting>
  <conditionalFormatting sqref="F17">
    <cfRule type="expression" priority="89" dxfId="0" stopIfTrue="1">
      <formula>AND($K$1,NOT(IFERROR(OR(LOWER(TRIM(SUBSTITUTE(SUBSTITUTE(F17," "," ")," "," ")))="",LOWER(TRIM(SUBSTITUTE(SUBSTITUTE(F17," "," ")," "," ")))="да",LOWER(TRIM(SUBSTITUTE(SUBSTITUTE(F17," "," ")," "," ")))="нет"),FALSE)))</formula>
    </cfRule>
  </conditionalFormatting>
  <conditionalFormatting sqref="G17">
    <cfRule type="expression" priority="90" dxfId="0" stopIfTrue="1">
      <formula>AND($K$1,NOT(IFERROR(OR(LOWER(TRIM(SUBSTITUTE(SUBSTITUTE(G17," "," ")," "," ")))="",LOWER(TRIM(SUBSTITUTE(SUBSTITUTE(G17," "," ")," "," ")))="да",LOWER(TRIM(SUBSTITUTE(SUBSTITUTE(G17," "," ")," "," ")))="нет"),FALSE)))</formula>
    </cfRule>
  </conditionalFormatting>
  <conditionalFormatting sqref="B18">
    <cfRule type="expression" priority="97" dxfId="0" stopIfTrue="1">
      <formula>AND($K$1,NOT(OR(NOT(IFERROR(LEN(LOWER(TRIM(SUBSTITUTE(SUBSTITUTE(B18," "," ")," "," "))))&gt;0,TRUE)),ISNUMBER(B18))))</formula>
    </cfRule>
    <cfRule type="expression" priority="10103" dxfId="1" stopIfTrue="0">
      <formula>AND($K$1,OR(IFERROR(LEN(LOWER(TRIM(SUBSTITUTE(SUBSTITUTE($B18," "," ")," "," "))))&gt;0,TRUE),IFERROR(LEN(LOWER(TRIM(SUBSTITUTE(SUBSTITUTE($C18," "," ")," "," "))))&gt;0,TRUE),IFERROR(LEN(LOWER(TRIM(SUBSTITUTE(SUBSTITUTE($D18," "," ")," "," "))))&gt;0,TRUE),IFERROR(LEN(LOWER(TRIM(SUBSTITUTE(SUBSTITUTE($E18," "," ")," "," "))))&gt;0,TRUE),IFERROR(LEN(LOWER(TRIM(SUBSTITUTE(SUBSTITUTE($F18," "," ")," "," "))))&gt;0,TRUE),IFERROR(LEN(LOWER(TRIM(SUBSTITUTE(SUBSTITUTE($G18," "," ")," "," "))))&gt;0,TRUE)))</formula>
    </cfRule>
    <cfRule type="expression" priority="104" dxfId="0" stopIfTrue="1">
      <formula>AND($K$1,OR(IFERROR(LEN(LOWER(TRIM(SUBSTITUTE(SUBSTITUTE($B18," "," ")," "," "))))&gt;0,TRUE),IFERROR(LEN(LOWER(TRIM(SUBSTITUTE(SUBSTITUTE($C18," "," ")," "," "))))&gt;0,TRUE),IFERROR(LEN(LOWER(TRIM(SUBSTITUTE(SUBSTITUTE($D18," "," ")," "," "))))&gt;0,TRUE),IFERROR(LEN(LOWER(TRIM(SUBSTITUTE(SUBSTITUTE($E18," "," ")," "," "))))&gt;0,TRUE),IFERROR(LEN(LOWER(TRIM(SUBSTITUTE(SUBSTITUTE($F18," "," ")," "," "))))&gt;0,TRUE),IFERROR(LEN(LOWER(TRIM(SUBSTITUTE(SUBSTITUTE($G18," "," ")," "," "))))&gt;0,TRUE)),NOT(OR(ISNUMBER($B18),ISNUMBER($C18),ISNUMBER($D18))))</formula>
    </cfRule>
  </conditionalFormatting>
  <conditionalFormatting sqref="C18">
    <cfRule type="expression" priority="98" dxfId="0" stopIfTrue="1">
      <formula>AND($K$1,NOT(OR(NOT(IFERROR(LEN(LOWER(TRIM(SUBSTITUTE(SUBSTITUTE(C18," "," ")," "," "))))&gt;0,TRUE)),ISNUMBER(C18))))</formula>
    </cfRule>
    <cfRule type="expression" priority="10105" dxfId="1" stopIfTrue="0">
      <formula>AND($K$1,OR(IFERROR(LEN(LOWER(TRIM(SUBSTITUTE(SUBSTITUTE($B18," "," ")," "," "))))&gt;0,TRUE),IFERROR(LEN(LOWER(TRIM(SUBSTITUTE(SUBSTITUTE($C18," "," ")," "," "))))&gt;0,TRUE),IFERROR(LEN(LOWER(TRIM(SUBSTITUTE(SUBSTITUTE($D18," "," ")," "," "))))&gt;0,TRUE),IFERROR(LEN(LOWER(TRIM(SUBSTITUTE(SUBSTITUTE($E18," "," ")," "," "))))&gt;0,TRUE),IFERROR(LEN(LOWER(TRIM(SUBSTITUTE(SUBSTITUTE($F18," "," ")," "," "))))&gt;0,TRUE),IFERROR(LEN(LOWER(TRIM(SUBSTITUTE(SUBSTITUTE($G18," "," ")," "," "))))&gt;0,TRUE)))</formula>
    </cfRule>
    <cfRule type="expression" priority="106" dxfId="0" stopIfTrue="1">
      <formula>AND($K$1,OR(IFERROR(LEN(LOWER(TRIM(SUBSTITUTE(SUBSTITUTE($B18," "," ")," "," "))))&gt;0,TRUE),IFERROR(LEN(LOWER(TRIM(SUBSTITUTE(SUBSTITUTE($C18," "," ")," "," "))))&gt;0,TRUE),IFERROR(LEN(LOWER(TRIM(SUBSTITUTE(SUBSTITUTE($D18," "," ")," "," "))))&gt;0,TRUE),IFERROR(LEN(LOWER(TRIM(SUBSTITUTE(SUBSTITUTE($E18," "," ")," "," "))))&gt;0,TRUE),IFERROR(LEN(LOWER(TRIM(SUBSTITUTE(SUBSTITUTE($F18," "," ")," "," "))))&gt;0,TRUE),IFERROR(LEN(LOWER(TRIM(SUBSTITUTE(SUBSTITUTE($G18," "," ")," "," "))))&gt;0,TRUE)),NOT(OR(ISNUMBER($B18),ISNUMBER($C18),ISNUMBER($D18))))</formula>
    </cfRule>
  </conditionalFormatting>
  <conditionalFormatting sqref="D18">
    <cfRule type="expression" priority="99" dxfId="0" stopIfTrue="1">
      <formula>AND($K$1,NOT(OR(NOT(IFERROR(LEN(LOWER(TRIM(SUBSTITUTE(SUBSTITUTE(D18," "," ")," "," "))))&gt;0,TRUE)),ISNUMBER(D18))))</formula>
    </cfRule>
    <cfRule type="expression" priority="10107" dxfId="1" stopIfTrue="0">
      <formula>AND($K$1,OR(IFERROR(LEN(LOWER(TRIM(SUBSTITUTE(SUBSTITUTE($B18," "," ")," "," "))))&gt;0,TRUE),IFERROR(LEN(LOWER(TRIM(SUBSTITUTE(SUBSTITUTE($C18," "," ")," "," "))))&gt;0,TRUE),IFERROR(LEN(LOWER(TRIM(SUBSTITUTE(SUBSTITUTE($D18," "," ")," "," "))))&gt;0,TRUE),IFERROR(LEN(LOWER(TRIM(SUBSTITUTE(SUBSTITUTE($E18," "," ")," "," "))))&gt;0,TRUE),IFERROR(LEN(LOWER(TRIM(SUBSTITUTE(SUBSTITUTE($F18," "," ")," "," "))))&gt;0,TRUE),IFERROR(LEN(LOWER(TRIM(SUBSTITUTE(SUBSTITUTE($G18," "," ")," "," "))))&gt;0,TRUE)))</formula>
    </cfRule>
    <cfRule type="expression" priority="108" dxfId="0" stopIfTrue="1">
      <formula>AND($K$1,OR(IFERROR(LEN(LOWER(TRIM(SUBSTITUTE(SUBSTITUTE($B18," "," ")," "," "))))&gt;0,TRUE),IFERROR(LEN(LOWER(TRIM(SUBSTITUTE(SUBSTITUTE($C18," "," ")," "," "))))&gt;0,TRUE),IFERROR(LEN(LOWER(TRIM(SUBSTITUTE(SUBSTITUTE($D18," "," ")," "," "))))&gt;0,TRUE),IFERROR(LEN(LOWER(TRIM(SUBSTITUTE(SUBSTITUTE($E18," "," ")," "," "))))&gt;0,TRUE),IFERROR(LEN(LOWER(TRIM(SUBSTITUTE(SUBSTITUTE($F18," "," ")," "," "))))&gt;0,TRUE),IFERROR(LEN(LOWER(TRIM(SUBSTITUTE(SUBSTITUTE($G18," "," ")," "," "))))&gt;0,TRUE)),NOT(OR(ISNUMBER($B18),ISNUMBER($C18),ISNUMBER($D18))))</formula>
    </cfRule>
  </conditionalFormatting>
  <conditionalFormatting sqref="E18">
    <cfRule type="expression" priority="100" dxfId="0" stopIfTrue="1">
      <formula>AND($K$1,NOT(IFERROR(OR(LOWER(TRIM(SUBSTITUTE(SUBSTITUTE(E18," "," ")," "," ")))="",LOWER(TRIM(SUBSTITUTE(SUBSTITUTE(E18," "," ")," "," ")))="да",LOWER(TRIM(SUBSTITUTE(SUBSTITUTE(E18," "," ")," "," ")))="нет"),FALSE)))</formula>
    </cfRule>
  </conditionalFormatting>
  <conditionalFormatting sqref="F18">
    <cfRule type="expression" priority="101" dxfId="0" stopIfTrue="1">
      <formula>AND($K$1,NOT(IFERROR(OR(LOWER(TRIM(SUBSTITUTE(SUBSTITUTE(F18," "," ")," "," ")))="",LOWER(TRIM(SUBSTITUTE(SUBSTITUTE(F18," "," ")," "," ")))="да",LOWER(TRIM(SUBSTITUTE(SUBSTITUTE(F18," "," ")," "," ")))="нет"),FALSE)))</formula>
    </cfRule>
  </conditionalFormatting>
  <conditionalFormatting sqref="G18">
    <cfRule type="expression" priority="102" dxfId="0" stopIfTrue="1">
      <formula>AND($K$1,NOT(IFERROR(OR(LOWER(TRIM(SUBSTITUTE(SUBSTITUTE(G18," "," ")," "," ")))="",LOWER(TRIM(SUBSTITUTE(SUBSTITUTE(G18," "," ")," "," ")))="да",LOWER(TRIM(SUBSTITUTE(SUBSTITUTE(G18," "," ")," "," ")))="нет"),FALSE)))</formula>
    </cfRule>
  </conditionalFormatting>
  <conditionalFormatting sqref="B19">
    <cfRule type="expression" priority="109" dxfId="0" stopIfTrue="1">
      <formula>AND($K$1,NOT(OR(NOT(IFERROR(LEN(LOWER(TRIM(SUBSTITUTE(SUBSTITUTE(B19," "," ")," "," "))))&gt;0,TRUE)),ISNUMBER(B19))))</formula>
    </cfRule>
    <cfRule type="expression" priority="10115" dxfId="1" stopIfTrue="0">
      <formula>AND($K$1,OR(IFERROR(LEN(LOWER(TRIM(SUBSTITUTE(SUBSTITUTE($B19," "," ")," "," "))))&gt;0,TRUE),IFERROR(LEN(LOWER(TRIM(SUBSTITUTE(SUBSTITUTE($C19," "," ")," "," "))))&gt;0,TRUE),IFERROR(LEN(LOWER(TRIM(SUBSTITUTE(SUBSTITUTE($D19," "," ")," "," "))))&gt;0,TRUE),IFERROR(LEN(LOWER(TRIM(SUBSTITUTE(SUBSTITUTE($E19," "," ")," "," "))))&gt;0,TRUE),IFERROR(LEN(LOWER(TRIM(SUBSTITUTE(SUBSTITUTE($F19," "," ")," "," "))))&gt;0,TRUE),IFERROR(LEN(LOWER(TRIM(SUBSTITUTE(SUBSTITUTE($G19," "," ")," "," "))))&gt;0,TRUE)))</formula>
    </cfRule>
    <cfRule type="expression" priority="116" dxfId="0" stopIfTrue="1">
      <formula>AND($K$1,OR(IFERROR(LEN(LOWER(TRIM(SUBSTITUTE(SUBSTITUTE($B19," "," ")," "," "))))&gt;0,TRUE),IFERROR(LEN(LOWER(TRIM(SUBSTITUTE(SUBSTITUTE($C19," "," ")," "," "))))&gt;0,TRUE),IFERROR(LEN(LOWER(TRIM(SUBSTITUTE(SUBSTITUTE($D19," "," ")," "," "))))&gt;0,TRUE),IFERROR(LEN(LOWER(TRIM(SUBSTITUTE(SUBSTITUTE($E19," "," ")," "," "))))&gt;0,TRUE),IFERROR(LEN(LOWER(TRIM(SUBSTITUTE(SUBSTITUTE($F19," "," ")," "," "))))&gt;0,TRUE),IFERROR(LEN(LOWER(TRIM(SUBSTITUTE(SUBSTITUTE($G19," "," ")," "," "))))&gt;0,TRUE)),NOT(OR(ISNUMBER($B19),ISNUMBER($C19),ISNUMBER($D19))))</formula>
    </cfRule>
  </conditionalFormatting>
  <conditionalFormatting sqref="C19">
    <cfRule type="expression" priority="110" dxfId="0" stopIfTrue="1">
      <formula>AND($K$1,NOT(OR(NOT(IFERROR(LEN(LOWER(TRIM(SUBSTITUTE(SUBSTITUTE(C19," "," ")," "," "))))&gt;0,TRUE)),ISNUMBER(C19))))</formula>
    </cfRule>
    <cfRule type="expression" priority="10117" dxfId="1" stopIfTrue="0">
      <formula>AND($K$1,OR(IFERROR(LEN(LOWER(TRIM(SUBSTITUTE(SUBSTITUTE($B19," "," ")," "," "))))&gt;0,TRUE),IFERROR(LEN(LOWER(TRIM(SUBSTITUTE(SUBSTITUTE($C19," "," ")," "," "))))&gt;0,TRUE),IFERROR(LEN(LOWER(TRIM(SUBSTITUTE(SUBSTITUTE($D19," "," ")," "," "))))&gt;0,TRUE),IFERROR(LEN(LOWER(TRIM(SUBSTITUTE(SUBSTITUTE($E19," "," ")," "," "))))&gt;0,TRUE),IFERROR(LEN(LOWER(TRIM(SUBSTITUTE(SUBSTITUTE($F19," "," ")," "," "))))&gt;0,TRUE),IFERROR(LEN(LOWER(TRIM(SUBSTITUTE(SUBSTITUTE($G19," "," ")," "," "))))&gt;0,TRUE)))</formula>
    </cfRule>
    <cfRule type="expression" priority="118" dxfId="0" stopIfTrue="1">
      <formula>AND($K$1,OR(IFERROR(LEN(LOWER(TRIM(SUBSTITUTE(SUBSTITUTE($B19," "," ")," "," "))))&gt;0,TRUE),IFERROR(LEN(LOWER(TRIM(SUBSTITUTE(SUBSTITUTE($C19," "," ")," "," "))))&gt;0,TRUE),IFERROR(LEN(LOWER(TRIM(SUBSTITUTE(SUBSTITUTE($D19," "," ")," "," "))))&gt;0,TRUE),IFERROR(LEN(LOWER(TRIM(SUBSTITUTE(SUBSTITUTE($E19," "," ")," "," "))))&gt;0,TRUE),IFERROR(LEN(LOWER(TRIM(SUBSTITUTE(SUBSTITUTE($F19," "," ")," "," "))))&gt;0,TRUE),IFERROR(LEN(LOWER(TRIM(SUBSTITUTE(SUBSTITUTE($G19," "," ")," "," "))))&gt;0,TRUE)),NOT(OR(ISNUMBER($B19),ISNUMBER($C19),ISNUMBER($D19))))</formula>
    </cfRule>
  </conditionalFormatting>
  <conditionalFormatting sqref="D19">
    <cfRule type="expression" priority="111" dxfId="0" stopIfTrue="1">
      <formula>AND($K$1,NOT(OR(NOT(IFERROR(LEN(LOWER(TRIM(SUBSTITUTE(SUBSTITUTE(D19," "," ")," "," "))))&gt;0,TRUE)),ISNUMBER(D19))))</formula>
    </cfRule>
    <cfRule type="expression" priority="10119" dxfId="1" stopIfTrue="0">
      <formula>AND($K$1,OR(IFERROR(LEN(LOWER(TRIM(SUBSTITUTE(SUBSTITUTE($B19," "," ")," "," "))))&gt;0,TRUE),IFERROR(LEN(LOWER(TRIM(SUBSTITUTE(SUBSTITUTE($C19," "," ")," "," "))))&gt;0,TRUE),IFERROR(LEN(LOWER(TRIM(SUBSTITUTE(SUBSTITUTE($D19," "," ")," "," "))))&gt;0,TRUE),IFERROR(LEN(LOWER(TRIM(SUBSTITUTE(SUBSTITUTE($E19," "," ")," "," "))))&gt;0,TRUE),IFERROR(LEN(LOWER(TRIM(SUBSTITUTE(SUBSTITUTE($F19," "," ")," "," "))))&gt;0,TRUE),IFERROR(LEN(LOWER(TRIM(SUBSTITUTE(SUBSTITUTE($G19," "," ")," "," "))))&gt;0,TRUE)))</formula>
    </cfRule>
    <cfRule type="expression" priority="120" dxfId="0" stopIfTrue="1">
      <formula>AND($K$1,OR(IFERROR(LEN(LOWER(TRIM(SUBSTITUTE(SUBSTITUTE($B19," "," ")," "," "))))&gt;0,TRUE),IFERROR(LEN(LOWER(TRIM(SUBSTITUTE(SUBSTITUTE($C19," "," ")," "," "))))&gt;0,TRUE),IFERROR(LEN(LOWER(TRIM(SUBSTITUTE(SUBSTITUTE($D19," "," ")," "," "))))&gt;0,TRUE),IFERROR(LEN(LOWER(TRIM(SUBSTITUTE(SUBSTITUTE($E19," "," ")," "," "))))&gt;0,TRUE),IFERROR(LEN(LOWER(TRIM(SUBSTITUTE(SUBSTITUTE($F19," "," ")," "," "))))&gt;0,TRUE),IFERROR(LEN(LOWER(TRIM(SUBSTITUTE(SUBSTITUTE($G19," "," ")," "," "))))&gt;0,TRUE)),NOT(OR(ISNUMBER($B19),ISNUMBER($C19),ISNUMBER($D19))))</formula>
    </cfRule>
  </conditionalFormatting>
  <conditionalFormatting sqref="E19">
    <cfRule type="expression" priority="112" dxfId="0" stopIfTrue="1">
      <formula>AND($K$1,NOT(IFERROR(OR(LOWER(TRIM(SUBSTITUTE(SUBSTITUTE(E19," "," ")," "," ")))="",LOWER(TRIM(SUBSTITUTE(SUBSTITUTE(E19," "," ")," "," ")))="да",LOWER(TRIM(SUBSTITUTE(SUBSTITUTE(E19," "," ")," "," ")))="нет"),FALSE)))</formula>
    </cfRule>
  </conditionalFormatting>
  <conditionalFormatting sqref="F19">
    <cfRule type="expression" priority="113" dxfId="0" stopIfTrue="1">
      <formula>AND($K$1,NOT(IFERROR(OR(LOWER(TRIM(SUBSTITUTE(SUBSTITUTE(F19," "," ")," "," ")))="",LOWER(TRIM(SUBSTITUTE(SUBSTITUTE(F19," "," ")," "," ")))="да",LOWER(TRIM(SUBSTITUTE(SUBSTITUTE(F19," "," ")," "," ")))="нет"),FALSE)))</formula>
    </cfRule>
  </conditionalFormatting>
  <conditionalFormatting sqref="G19">
    <cfRule type="expression" priority="114" dxfId="0" stopIfTrue="1">
      <formula>AND($K$1,NOT(IFERROR(OR(LOWER(TRIM(SUBSTITUTE(SUBSTITUTE(G19," "," ")," "," ")))="",LOWER(TRIM(SUBSTITUTE(SUBSTITUTE(G19," "," ")," "," ")))="да",LOWER(TRIM(SUBSTITUTE(SUBSTITUTE(G19," "," ")," "," ")))="нет"),FALSE)))</formula>
    </cfRule>
  </conditionalFormatting>
  <conditionalFormatting sqref="B20">
    <cfRule type="expression" priority="121" dxfId="0" stopIfTrue="1">
      <formula>AND($K$1,NOT(OR(NOT(IFERROR(LEN(LOWER(TRIM(SUBSTITUTE(SUBSTITUTE(B20," "," ")," "," "))))&gt;0,TRUE)),ISNUMBER(B20))))</formula>
    </cfRule>
    <cfRule type="expression" priority="10127" dxfId="1" stopIfTrue="0">
      <formula>AND($K$1,OR(IFERROR(LEN(LOWER(TRIM(SUBSTITUTE(SUBSTITUTE($B20," "," ")," "," "))))&gt;0,TRUE),IFERROR(LEN(LOWER(TRIM(SUBSTITUTE(SUBSTITUTE($C20," "," ")," "," "))))&gt;0,TRUE),IFERROR(LEN(LOWER(TRIM(SUBSTITUTE(SUBSTITUTE($D20," "," ")," "," "))))&gt;0,TRUE),IFERROR(LEN(LOWER(TRIM(SUBSTITUTE(SUBSTITUTE($E20," "," ")," "," "))))&gt;0,TRUE),IFERROR(LEN(LOWER(TRIM(SUBSTITUTE(SUBSTITUTE($F20," "," ")," "," "))))&gt;0,TRUE),IFERROR(LEN(LOWER(TRIM(SUBSTITUTE(SUBSTITUTE($G20," "," ")," "," "))))&gt;0,TRUE)))</formula>
    </cfRule>
    <cfRule type="expression" priority="128" dxfId="0" stopIfTrue="1">
      <formula>AND($K$1,OR(IFERROR(LEN(LOWER(TRIM(SUBSTITUTE(SUBSTITUTE($B20," "," ")," "," "))))&gt;0,TRUE),IFERROR(LEN(LOWER(TRIM(SUBSTITUTE(SUBSTITUTE($C20," "," ")," "," "))))&gt;0,TRUE),IFERROR(LEN(LOWER(TRIM(SUBSTITUTE(SUBSTITUTE($D20," "," ")," "," "))))&gt;0,TRUE),IFERROR(LEN(LOWER(TRIM(SUBSTITUTE(SUBSTITUTE($E20," "," ")," "," "))))&gt;0,TRUE),IFERROR(LEN(LOWER(TRIM(SUBSTITUTE(SUBSTITUTE($F20," "," ")," "," "))))&gt;0,TRUE),IFERROR(LEN(LOWER(TRIM(SUBSTITUTE(SUBSTITUTE($G20," "," ")," "," "))))&gt;0,TRUE)),NOT(OR(ISNUMBER($B20),ISNUMBER($C20),ISNUMBER($D20))))</formula>
    </cfRule>
  </conditionalFormatting>
  <conditionalFormatting sqref="C20">
    <cfRule type="expression" priority="122" dxfId="0" stopIfTrue="1">
      <formula>AND($K$1,NOT(OR(NOT(IFERROR(LEN(LOWER(TRIM(SUBSTITUTE(SUBSTITUTE(C20," "," ")," "," "))))&gt;0,TRUE)),ISNUMBER(C20))))</formula>
    </cfRule>
    <cfRule type="expression" priority="10129" dxfId="1" stopIfTrue="0">
      <formula>AND($K$1,OR(IFERROR(LEN(LOWER(TRIM(SUBSTITUTE(SUBSTITUTE($B20," "," ")," "," "))))&gt;0,TRUE),IFERROR(LEN(LOWER(TRIM(SUBSTITUTE(SUBSTITUTE($C20," "," ")," "," "))))&gt;0,TRUE),IFERROR(LEN(LOWER(TRIM(SUBSTITUTE(SUBSTITUTE($D20," "," ")," "," "))))&gt;0,TRUE),IFERROR(LEN(LOWER(TRIM(SUBSTITUTE(SUBSTITUTE($E20," "," ")," "," "))))&gt;0,TRUE),IFERROR(LEN(LOWER(TRIM(SUBSTITUTE(SUBSTITUTE($F20," "," ")," "," "))))&gt;0,TRUE),IFERROR(LEN(LOWER(TRIM(SUBSTITUTE(SUBSTITUTE($G20," "," ")," "," "))))&gt;0,TRUE)))</formula>
    </cfRule>
    <cfRule type="expression" priority="130" dxfId="0" stopIfTrue="1">
      <formula>AND($K$1,OR(IFERROR(LEN(LOWER(TRIM(SUBSTITUTE(SUBSTITUTE($B20," "," ")," "," "))))&gt;0,TRUE),IFERROR(LEN(LOWER(TRIM(SUBSTITUTE(SUBSTITUTE($C20," "," ")," "," "))))&gt;0,TRUE),IFERROR(LEN(LOWER(TRIM(SUBSTITUTE(SUBSTITUTE($D20," "," ")," "," "))))&gt;0,TRUE),IFERROR(LEN(LOWER(TRIM(SUBSTITUTE(SUBSTITUTE($E20," "," ")," "," "))))&gt;0,TRUE),IFERROR(LEN(LOWER(TRIM(SUBSTITUTE(SUBSTITUTE($F20," "," ")," "," "))))&gt;0,TRUE),IFERROR(LEN(LOWER(TRIM(SUBSTITUTE(SUBSTITUTE($G20," "," ")," "," "))))&gt;0,TRUE)),NOT(OR(ISNUMBER($B20),ISNUMBER($C20),ISNUMBER($D20))))</formula>
    </cfRule>
  </conditionalFormatting>
  <conditionalFormatting sqref="D20">
    <cfRule type="expression" priority="123" dxfId="0" stopIfTrue="1">
      <formula>AND($K$1,NOT(OR(NOT(IFERROR(LEN(LOWER(TRIM(SUBSTITUTE(SUBSTITUTE(D20," "," ")," "," "))))&gt;0,TRUE)),ISNUMBER(D20))))</formula>
    </cfRule>
    <cfRule type="expression" priority="10131" dxfId="1" stopIfTrue="0">
      <formula>AND($K$1,OR(IFERROR(LEN(LOWER(TRIM(SUBSTITUTE(SUBSTITUTE($B20," "," ")," "," "))))&gt;0,TRUE),IFERROR(LEN(LOWER(TRIM(SUBSTITUTE(SUBSTITUTE($C20," "," ")," "," "))))&gt;0,TRUE),IFERROR(LEN(LOWER(TRIM(SUBSTITUTE(SUBSTITUTE($D20," "," ")," "," "))))&gt;0,TRUE),IFERROR(LEN(LOWER(TRIM(SUBSTITUTE(SUBSTITUTE($E20," "," ")," "," "))))&gt;0,TRUE),IFERROR(LEN(LOWER(TRIM(SUBSTITUTE(SUBSTITUTE($F20," "," ")," "," "))))&gt;0,TRUE),IFERROR(LEN(LOWER(TRIM(SUBSTITUTE(SUBSTITUTE($G20," "," ")," "," "))))&gt;0,TRUE)))</formula>
    </cfRule>
    <cfRule type="expression" priority="132" dxfId="0" stopIfTrue="1">
      <formula>AND($K$1,OR(IFERROR(LEN(LOWER(TRIM(SUBSTITUTE(SUBSTITUTE($B20," "," ")," "," "))))&gt;0,TRUE),IFERROR(LEN(LOWER(TRIM(SUBSTITUTE(SUBSTITUTE($C20," "," ")," "," "))))&gt;0,TRUE),IFERROR(LEN(LOWER(TRIM(SUBSTITUTE(SUBSTITUTE($D20," "," ")," "," "))))&gt;0,TRUE),IFERROR(LEN(LOWER(TRIM(SUBSTITUTE(SUBSTITUTE($E20," "," ")," "," "))))&gt;0,TRUE),IFERROR(LEN(LOWER(TRIM(SUBSTITUTE(SUBSTITUTE($F20," "," ")," "," "))))&gt;0,TRUE),IFERROR(LEN(LOWER(TRIM(SUBSTITUTE(SUBSTITUTE($G20," "," ")," "," "))))&gt;0,TRUE)),NOT(OR(ISNUMBER($B20),ISNUMBER($C20),ISNUMBER($D20))))</formula>
    </cfRule>
  </conditionalFormatting>
  <conditionalFormatting sqref="E20">
    <cfRule type="expression" priority="124" dxfId="0" stopIfTrue="1">
      <formula>AND($K$1,NOT(IFERROR(OR(LOWER(TRIM(SUBSTITUTE(SUBSTITUTE(E20," "," ")," "," ")))="",LOWER(TRIM(SUBSTITUTE(SUBSTITUTE(E20," "," ")," "," ")))="да",LOWER(TRIM(SUBSTITUTE(SUBSTITUTE(E20," "," ")," "," ")))="нет"),FALSE)))</formula>
    </cfRule>
  </conditionalFormatting>
  <conditionalFormatting sqref="F20">
    <cfRule type="expression" priority="125" dxfId="0" stopIfTrue="1">
      <formula>AND($K$1,NOT(IFERROR(OR(LOWER(TRIM(SUBSTITUTE(SUBSTITUTE(F20," "," ")," "," ")))="",LOWER(TRIM(SUBSTITUTE(SUBSTITUTE(F20," "," ")," "," ")))="да",LOWER(TRIM(SUBSTITUTE(SUBSTITUTE(F20," "," ")," "," ")))="нет"),FALSE)))</formula>
    </cfRule>
  </conditionalFormatting>
  <conditionalFormatting sqref="G20">
    <cfRule type="expression" priority="126" dxfId="0" stopIfTrue="1">
      <formula>AND($K$1,NOT(IFERROR(OR(LOWER(TRIM(SUBSTITUTE(SUBSTITUTE(G20," "," ")," "," ")))="",LOWER(TRIM(SUBSTITUTE(SUBSTITUTE(G20," "," ")," "," ")))="да",LOWER(TRIM(SUBSTITUTE(SUBSTITUTE(G20," "," ")," "," ")))="нет"),FALSE)))</formula>
    </cfRule>
  </conditionalFormatting>
  <conditionalFormatting sqref="B21">
    <cfRule type="expression" priority="133" dxfId="0" stopIfTrue="1">
      <formula>AND($K$1,NOT(OR(NOT(IFERROR(LEN(LOWER(TRIM(SUBSTITUTE(SUBSTITUTE(B21," "," ")," "," "))))&gt;0,TRUE)),ISNUMBER(B21))))</formula>
    </cfRule>
    <cfRule type="expression" priority="10139" dxfId="1" stopIfTrue="0">
      <formula>AND($K$1,OR(IFERROR(LEN(LOWER(TRIM(SUBSTITUTE(SUBSTITUTE($B21," "," ")," "," "))))&gt;0,TRUE),IFERROR(LEN(LOWER(TRIM(SUBSTITUTE(SUBSTITUTE($C21," "," ")," "," "))))&gt;0,TRUE),IFERROR(LEN(LOWER(TRIM(SUBSTITUTE(SUBSTITUTE($D21," "," ")," "," "))))&gt;0,TRUE),IFERROR(LEN(LOWER(TRIM(SUBSTITUTE(SUBSTITUTE($E21," "," ")," "," "))))&gt;0,TRUE),IFERROR(LEN(LOWER(TRIM(SUBSTITUTE(SUBSTITUTE($F21," "," ")," "," "))))&gt;0,TRUE),IFERROR(LEN(LOWER(TRIM(SUBSTITUTE(SUBSTITUTE($G21," "," ")," "," "))))&gt;0,TRUE)))</formula>
    </cfRule>
    <cfRule type="expression" priority="140" dxfId="0" stopIfTrue="1">
      <formula>AND($K$1,OR(IFERROR(LEN(LOWER(TRIM(SUBSTITUTE(SUBSTITUTE($B21," "," ")," "," "))))&gt;0,TRUE),IFERROR(LEN(LOWER(TRIM(SUBSTITUTE(SUBSTITUTE($C21," "," ")," "," "))))&gt;0,TRUE),IFERROR(LEN(LOWER(TRIM(SUBSTITUTE(SUBSTITUTE($D21," "," ")," "," "))))&gt;0,TRUE),IFERROR(LEN(LOWER(TRIM(SUBSTITUTE(SUBSTITUTE($E21," "," ")," "," "))))&gt;0,TRUE),IFERROR(LEN(LOWER(TRIM(SUBSTITUTE(SUBSTITUTE($F21," "," ")," "," "))))&gt;0,TRUE),IFERROR(LEN(LOWER(TRIM(SUBSTITUTE(SUBSTITUTE($G21," "," ")," "," "))))&gt;0,TRUE)),NOT(OR(ISNUMBER($B21),ISNUMBER($C21),ISNUMBER($D21))))</formula>
    </cfRule>
  </conditionalFormatting>
  <conditionalFormatting sqref="C21">
    <cfRule type="expression" priority="134" dxfId="0" stopIfTrue="1">
      <formula>AND($K$1,NOT(OR(NOT(IFERROR(LEN(LOWER(TRIM(SUBSTITUTE(SUBSTITUTE(C21," "," ")," "," "))))&gt;0,TRUE)),ISNUMBER(C21))))</formula>
    </cfRule>
    <cfRule type="expression" priority="10141" dxfId="1" stopIfTrue="0">
      <formula>AND($K$1,OR(IFERROR(LEN(LOWER(TRIM(SUBSTITUTE(SUBSTITUTE($B21," "," ")," "," "))))&gt;0,TRUE),IFERROR(LEN(LOWER(TRIM(SUBSTITUTE(SUBSTITUTE($C21," "," ")," "," "))))&gt;0,TRUE),IFERROR(LEN(LOWER(TRIM(SUBSTITUTE(SUBSTITUTE($D21," "," ")," "," "))))&gt;0,TRUE),IFERROR(LEN(LOWER(TRIM(SUBSTITUTE(SUBSTITUTE($E21," "," ")," "," "))))&gt;0,TRUE),IFERROR(LEN(LOWER(TRIM(SUBSTITUTE(SUBSTITUTE($F21," "," ")," "," "))))&gt;0,TRUE),IFERROR(LEN(LOWER(TRIM(SUBSTITUTE(SUBSTITUTE($G21," "," ")," "," "))))&gt;0,TRUE)))</formula>
    </cfRule>
    <cfRule type="expression" priority="142" dxfId="0" stopIfTrue="1">
      <formula>AND($K$1,OR(IFERROR(LEN(LOWER(TRIM(SUBSTITUTE(SUBSTITUTE($B21," "," ")," "," "))))&gt;0,TRUE),IFERROR(LEN(LOWER(TRIM(SUBSTITUTE(SUBSTITUTE($C21," "," ")," "," "))))&gt;0,TRUE),IFERROR(LEN(LOWER(TRIM(SUBSTITUTE(SUBSTITUTE($D21," "," ")," "," "))))&gt;0,TRUE),IFERROR(LEN(LOWER(TRIM(SUBSTITUTE(SUBSTITUTE($E21," "," ")," "," "))))&gt;0,TRUE),IFERROR(LEN(LOWER(TRIM(SUBSTITUTE(SUBSTITUTE($F21," "," ")," "," "))))&gt;0,TRUE),IFERROR(LEN(LOWER(TRIM(SUBSTITUTE(SUBSTITUTE($G21," "," ")," "," "))))&gt;0,TRUE)),NOT(OR(ISNUMBER($B21),ISNUMBER($C21),ISNUMBER($D21))))</formula>
    </cfRule>
  </conditionalFormatting>
  <conditionalFormatting sqref="D21">
    <cfRule type="expression" priority="135" dxfId="0" stopIfTrue="1">
      <formula>AND($K$1,NOT(OR(NOT(IFERROR(LEN(LOWER(TRIM(SUBSTITUTE(SUBSTITUTE(D21," "," ")," "," "))))&gt;0,TRUE)),ISNUMBER(D21))))</formula>
    </cfRule>
    <cfRule type="expression" priority="10143" dxfId="1" stopIfTrue="0">
      <formula>AND($K$1,OR(IFERROR(LEN(LOWER(TRIM(SUBSTITUTE(SUBSTITUTE($B21," "," ")," "," "))))&gt;0,TRUE),IFERROR(LEN(LOWER(TRIM(SUBSTITUTE(SUBSTITUTE($C21," "," ")," "," "))))&gt;0,TRUE),IFERROR(LEN(LOWER(TRIM(SUBSTITUTE(SUBSTITUTE($D21," "," ")," "," "))))&gt;0,TRUE),IFERROR(LEN(LOWER(TRIM(SUBSTITUTE(SUBSTITUTE($E21," "," ")," "," "))))&gt;0,TRUE),IFERROR(LEN(LOWER(TRIM(SUBSTITUTE(SUBSTITUTE($F21," "," ")," "," "))))&gt;0,TRUE),IFERROR(LEN(LOWER(TRIM(SUBSTITUTE(SUBSTITUTE($G21," "," ")," "," "))))&gt;0,TRUE)))</formula>
    </cfRule>
    <cfRule type="expression" priority="144" dxfId="0" stopIfTrue="1">
      <formula>AND($K$1,OR(IFERROR(LEN(LOWER(TRIM(SUBSTITUTE(SUBSTITUTE($B21," "," ")," "," "))))&gt;0,TRUE),IFERROR(LEN(LOWER(TRIM(SUBSTITUTE(SUBSTITUTE($C21," "," ")," "," "))))&gt;0,TRUE),IFERROR(LEN(LOWER(TRIM(SUBSTITUTE(SUBSTITUTE($D21," "," ")," "," "))))&gt;0,TRUE),IFERROR(LEN(LOWER(TRIM(SUBSTITUTE(SUBSTITUTE($E21," "," ")," "," "))))&gt;0,TRUE),IFERROR(LEN(LOWER(TRIM(SUBSTITUTE(SUBSTITUTE($F21," "," ")," "," "))))&gt;0,TRUE),IFERROR(LEN(LOWER(TRIM(SUBSTITUTE(SUBSTITUTE($G21," "," ")," "," "))))&gt;0,TRUE)),NOT(OR(ISNUMBER($B21),ISNUMBER($C21),ISNUMBER($D21))))</formula>
    </cfRule>
  </conditionalFormatting>
  <conditionalFormatting sqref="E21">
    <cfRule type="expression" priority="136" dxfId="0" stopIfTrue="1">
      <formula>AND($K$1,NOT(IFERROR(OR(LOWER(TRIM(SUBSTITUTE(SUBSTITUTE(E21," "," ")," "," ")))="",LOWER(TRIM(SUBSTITUTE(SUBSTITUTE(E21," "," ")," "," ")))="да",LOWER(TRIM(SUBSTITUTE(SUBSTITUTE(E21," "," ")," "," ")))="нет"),FALSE)))</formula>
    </cfRule>
  </conditionalFormatting>
  <conditionalFormatting sqref="F21">
    <cfRule type="expression" priority="137" dxfId="0" stopIfTrue="1">
      <formula>AND($K$1,NOT(IFERROR(OR(LOWER(TRIM(SUBSTITUTE(SUBSTITUTE(F21," "," ")," "," ")))="",LOWER(TRIM(SUBSTITUTE(SUBSTITUTE(F21," "," ")," "," ")))="да",LOWER(TRIM(SUBSTITUTE(SUBSTITUTE(F21," "," ")," "," ")))="нет"),FALSE)))</formula>
    </cfRule>
  </conditionalFormatting>
  <conditionalFormatting sqref="G21">
    <cfRule type="expression" priority="138" dxfId="0" stopIfTrue="1">
      <formula>AND($K$1,NOT(IFERROR(OR(LOWER(TRIM(SUBSTITUTE(SUBSTITUTE(G21," "," ")," "," ")))="",LOWER(TRIM(SUBSTITUTE(SUBSTITUTE(G21," "," ")," "," ")))="да",LOWER(TRIM(SUBSTITUTE(SUBSTITUTE(G21," "," ")," "," ")))="нет"),FALSE)))</formula>
    </cfRule>
  </conditionalFormatting>
  <dataValidations count="72">
    <dataValidation sqref="B10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OR(NOT($K$1),OR(NOT(IFERROR(LEN(LOWER(TRIM(SUBSTITUTE(SUBSTITUTE(B10," "," ")," "," "))))&gt;0,TRUE)),ISNUMBER(B10)))</formula1>
    </dataValidation>
    <dataValidation sqref="C10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OR(NOT($K$1),OR(NOT(IFERROR(LEN(LOWER(TRIM(SUBSTITUTE(SUBSTITUTE(C10," "," ")," "," "))))&gt;0,TRUE)),ISNUMBER(C10)))</formula1>
    </dataValidation>
    <dataValidation sqref="D10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OR(NOT($K$1),OR(NOT(IFERROR(LEN(LOWER(TRIM(SUBSTITUTE(SUBSTITUTE(D10," "," ")," "," "))))&gt;0,TRUE)),ISNUMBER(D10)))</formula1>
    </dataValidation>
    <dataValidation sqref="E10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OR(NOT($K$1),IFERROR(OR(LOWER(TRIM(SUBSTITUTE(SUBSTITUTE(E10," "," ")," "," ")))="",LOWER(TRIM(SUBSTITUTE(SUBSTITUTE(E10," "," ")," "," ")))="да",LOWER(TRIM(SUBSTITUTE(SUBSTITUTE(E10," "," ")," "," ")))="нет"),FALSE))</formula1>
    </dataValidation>
    <dataValidation sqref="F10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OR(NOT($K$1),IFERROR(OR(LOWER(TRIM(SUBSTITUTE(SUBSTITUTE(F10," "," ")," "," ")))="",LOWER(TRIM(SUBSTITUTE(SUBSTITUTE(F10," "," ")," "," ")))="да",LOWER(TRIM(SUBSTITUTE(SUBSTITUTE(F10," "," ")," "," ")))="нет"),FALSE))</formula1>
    </dataValidation>
    <dataValidation sqref="G10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OR(NOT($K$1),IFERROR(OR(LOWER(TRIM(SUBSTITUTE(SUBSTITUTE(G10," "," ")," "," ")))="",LOWER(TRIM(SUBSTITUTE(SUBSTITUTE(G10," "," ")," "," ")))="да",LOWER(TRIM(SUBSTITUTE(SUBSTITUTE(G10," "," ")," "," ")))="нет"),FALSE))</formula1>
    </dataValidation>
    <dataValidation sqref="B11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OR(NOT($K$1),OR(NOT(IFERROR(LEN(LOWER(TRIM(SUBSTITUTE(SUBSTITUTE(B11," "," ")," "," "))))&gt;0,TRUE)),ISNUMBER(B11)))</formula1>
    </dataValidation>
    <dataValidation sqref="C11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OR(NOT($K$1),OR(NOT(IFERROR(LEN(LOWER(TRIM(SUBSTITUTE(SUBSTITUTE(C11," "," ")," "," "))))&gt;0,TRUE)),ISNUMBER(C11)))</formula1>
    </dataValidation>
    <dataValidation sqref="D11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OR(NOT($K$1),OR(NOT(IFERROR(LEN(LOWER(TRIM(SUBSTITUTE(SUBSTITUTE(D11," "," ")," "," "))))&gt;0,TRUE)),ISNUMBER(D11)))</formula1>
    </dataValidation>
    <dataValidation sqref="E11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OR(NOT($K$1),IFERROR(OR(LOWER(TRIM(SUBSTITUTE(SUBSTITUTE(E11," "," ")," "," ")))="",LOWER(TRIM(SUBSTITUTE(SUBSTITUTE(E11," "," ")," "," ")))="да",LOWER(TRIM(SUBSTITUTE(SUBSTITUTE(E11," "," ")," "," ")))="нет"),FALSE))</formula1>
    </dataValidation>
    <dataValidation sqref="F11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OR(NOT($K$1),IFERROR(OR(LOWER(TRIM(SUBSTITUTE(SUBSTITUTE(F11," "," ")," "," ")))="",LOWER(TRIM(SUBSTITUTE(SUBSTITUTE(F11," "," ")," "," ")))="да",LOWER(TRIM(SUBSTITUTE(SUBSTITUTE(F11," "," ")," "," ")))="нет"),FALSE))</formula1>
    </dataValidation>
    <dataValidation sqref="G11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OR(NOT($K$1),IFERROR(OR(LOWER(TRIM(SUBSTITUTE(SUBSTITUTE(G11," "," ")," "," ")))="",LOWER(TRIM(SUBSTITUTE(SUBSTITUTE(G11," "," ")," "," ")))="да",LOWER(TRIM(SUBSTITUTE(SUBSTITUTE(G11," "," ")," "," ")))="нет"),FALSE))</formula1>
    </dataValidation>
    <dataValidation sqref="B12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OR(NOT($K$1),OR(NOT(IFERROR(LEN(LOWER(TRIM(SUBSTITUTE(SUBSTITUTE(B12," "," ")," "," "))))&gt;0,TRUE)),ISNUMBER(B12)))</formula1>
    </dataValidation>
    <dataValidation sqref="C12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OR(NOT($K$1),OR(NOT(IFERROR(LEN(LOWER(TRIM(SUBSTITUTE(SUBSTITUTE(C12," "," ")," "," "))))&gt;0,TRUE)),ISNUMBER(C12)))</formula1>
    </dataValidation>
    <dataValidation sqref="D12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OR(NOT($K$1),OR(NOT(IFERROR(LEN(LOWER(TRIM(SUBSTITUTE(SUBSTITUTE(D12," "," ")," "," "))))&gt;0,TRUE)),ISNUMBER(D12)))</formula1>
    </dataValidation>
    <dataValidation sqref="E12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OR(NOT($K$1),IFERROR(OR(LOWER(TRIM(SUBSTITUTE(SUBSTITUTE(E12," "," ")," "," ")))="",LOWER(TRIM(SUBSTITUTE(SUBSTITUTE(E12," "," ")," "," ")))="да",LOWER(TRIM(SUBSTITUTE(SUBSTITUTE(E12," "," ")," "," ")))="нет"),FALSE))</formula1>
    </dataValidation>
    <dataValidation sqref="F12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OR(NOT($K$1),IFERROR(OR(LOWER(TRIM(SUBSTITUTE(SUBSTITUTE(F12," "," ")," "," ")))="",LOWER(TRIM(SUBSTITUTE(SUBSTITUTE(F12," "," ")," "," ")))="да",LOWER(TRIM(SUBSTITUTE(SUBSTITUTE(F12," "," ")," "," ")))="нет"),FALSE))</formula1>
    </dataValidation>
    <dataValidation sqref="G12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OR(NOT($K$1),IFERROR(OR(LOWER(TRIM(SUBSTITUTE(SUBSTITUTE(G12," "," ")," "," ")))="",LOWER(TRIM(SUBSTITUTE(SUBSTITUTE(G12," "," ")," "," ")))="да",LOWER(TRIM(SUBSTITUTE(SUBSTITUTE(G12," "," ")," "," ")))="нет"),FALSE))</formula1>
    </dataValidation>
    <dataValidation sqref="B13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OR(NOT($K$1),OR(NOT(IFERROR(LEN(LOWER(TRIM(SUBSTITUTE(SUBSTITUTE(B13," "," ")," "," "))))&gt;0,TRUE)),ISNUMBER(B13)))</formula1>
    </dataValidation>
    <dataValidation sqref="C13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OR(NOT($K$1),OR(NOT(IFERROR(LEN(LOWER(TRIM(SUBSTITUTE(SUBSTITUTE(C13," "," ")," "," "))))&gt;0,TRUE)),ISNUMBER(C13)))</formula1>
    </dataValidation>
    <dataValidation sqref="D13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OR(NOT($K$1),OR(NOT(IFERROR(LEN(LOWER(TRIM(SUBSTITUTE(SUBSTITUTE(D13," "," ")," "," "))))&gt;0,TRUE)),ISNUMBER(D13)))</formula1>
    </dataValidation>
    <dataValidation sqref="E13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OR(NOT($K$1),IFERROR(OR(LOWER(TRIM(SUBSTITUTE(SUBSTITUTE(E13," "," ")," "," ")))="",LOWER(TRIM(SUBSTITUTE(SUBSTITUTE(E13," "," ")," "," ")))="да",LOWER(TRIM(SUBSTITUTE(SUBSTITUTE(E13," "," ")," "," ")))="нет"),FALSE))</formula1>
    </dataValidation>
    <dataValidation sqref="F13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OR(NOT($K$1),IFERROR(OR(LOWER(TRIM(SUBSTITUTE(SUBSTITUTE(F13," "," ")," "," ")))="",LOWER(TRIM(SUBSTITUTE(SUBSTITUTE(F13," "," ")," "," ")))="да",LOWER(TRIM(SUBSTITUTE(SUBSTITUTE(F13," "," ")," "," ")))="нет"),FALSE))</formula1>
    </dataValidation>
    <dataValidation sqref="G13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OR(NOT($K$1),IFERROR(OR(LOWER(TRIM(SUBSTITUTE(SUBSTITUTE(G13," "," ")," "," ")))="",LOWER(TRIM(SUBSTITUTE(SUBSTITUTE(G13," "," ")," "," ")))="да",LOWER(TRIM(SUBSTITUTE(SUBSTITUTE(G13," "," ")," "," ")))="нет"),FALSE))</formula1>
    </dataValidation>
    <dataValidation sqref="B14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OR(NOT($K$1),OR(NOT(IFERROR(LEN(LOWER(TRIM(SUBSTITUTE(SUBSTITUTE(B14," "," ")," "," "))))&gt;0,TRUE)),ISNUMBER(B14)))</formula1>
    </dataValidation>
    <dataValidation sqref="C14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OR(NOT($K$1),OR(NOT(IFERROR(LEN(LOWER(TRIM(SUBSTITUTE(SUBSTITUTE(C14," "," ")," "," "))))&gt;0,TRUE)),ISNUMBER(C14)))</formula1>
    </dataValidation>
    <dataValidation sqref="D14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OR(NOT($K$1),OR(NOT(IFERROR(LEN(LOWER(TRIM(SUBSTITUTE(SUBSTITUTE(D14," "," ")," "," "))))&gt;0,TRUE)),ISNUMBER(D14)))</formula1>
    </dataValidation>
    <dataValidation sqref="E14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OR(NOT($K$1),IFERROR(OR(LOWER(TRIM(SUBSTITUTE(SUBSTITUTE(E14," "," ")," "," ")))="",LOWER(TRIM(SUBSTITUTE(SUBSTITUTE(E14," "," ")," "," ")))="да",LOWER(TRIM(SUBSTITUTE(SUBSTITUTE(E14," "," ")," "," ")))="нет"),FALSE))</formula1>
    </dataValidation>
    <dataValidation sqref="F14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OR(NOT($K$1),IFERROR(OR(LOWER(TRIM(SUBSTITUTE(SUBSTITUTE(F14," "," ")," "," ")))="",LOWER(TRIM(SUBSTITUTE(SUBSTITUTE(F14," "," ")," "," ")))="да",LOWER(TRIM(SUBSTITUTE(SUBSTITUTE(F14," "," ")," "," ")))="нет"),FALSE))</formula1>
    </dataValidation>
    <dataValidation sqref="G14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OR(NOT($K$1),IFERROR(OR(LOWER(TRIM(SUBSTITUTE(SUBSTITUTE(G14," "," ")," "," ")))="",LOWER(TRIM(SUBSTITUTE(SUBSTITUTE(G14," "," ")," "," ")))="да",LOWER(TRIM(SUBSTITUTE(SUBSTITUTE(G14," "," ")," "," ")))="нет"),FALSE))</formula1>
    </dataValidation>
    <dataValidation sqref="B15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OR(NOT($K$1),OR(NOT(IFERROR(LEN(LOWER(TRIM(SUBSTITUTE(SUBSTITUTE(B15," "," ")," "," "))))&gt;0,TRUE)),ISNUMBER(B15)))</formula1>
    </dataValidation>
    <dataValidation sqref="C15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OR(NOT($K$1),OR(NOT(IFERROR(LEN(LOWER(TRIM(SUBSTITUTE(SUBSTITUTE(C15," "," ")," "," "))))&gt;0,TRUE)),ISNUMBER(C15)))</formula1>
    </dataValidation>
    <dataValidation sqref="D15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OR(NOT($K$1),OR(NOT(IFERROR(LEN(LOWER(TRIM(SUBSTITUTE(SUBSTITUTE(D15," "," ")," "," "))))&gt;0,TRUE)),ISNUMBER(D15)))</formula1>
    </dataValidation>
    <dataValidation sqref="E15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OR(NOT($K$1),IFERROR(OR(LOWER(TRIM(SUBSTITUTE(SUBSTITUTE(E15," "," ")," "," ")))="",LOWER(TRIM(SUBSTITUTE(SUBSTITUTE(E15," "," ")," "," ")))="да",LOWER(TRIM(SUBSTITUTE(SUBSTITUTE(E15," "," ")," "," ")))="нет"),FALSE))</formula1>
    </dataValidation>
    <dataValidation sqref="F15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OR(NOT($K$1),IFERROR(OR(LOWER(TRIM(SUBSTITUTE(SUBSTITUTE(F15," "," ")," "," ")))="",LOWER(TRIM(SUBSTITUTE(SUBSTITUTE(F15," "," ")," "," ")))="да",LOWER(TRIM(SUBSTITUTE(SUBSTITUTE(F15," "," ")," "," ")))="нет"),FALSE))</formula1>
    </dataValidation>
    <dataValidation sqref="G15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OR(NOT($K$1),IFERROR(OR(LOWER(TRIM(SUBSTITUTE(SUBSTITUTE(G15," "," ")," "," ")))="",LOWER(TRIM(SUBSTITUTE(SUBSTITUTE(G15," "," ")," "," ")))="да",LOWER(TRIM(SUBSTITUTE(SUBSTITUTE(G15," "," ")," "," ")))="нет"),FALSE))</formula1>
    </dataValidation>
    <dataValidation sqref="B16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OR(NOT($K$1),OR(NOT(IFERROR(LEN(LOWER(TRIM(SUBSTITUTE(SUBSTITUTE(B16," "," ")," "," "))))&gt;0,TRUE)),ISNUMBER(B16)))</formula1>
    </dataValidation>
    <dataValidation sqref="C16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OR(NOT($K$1),OR(NOT(IFERROR(LEN(LOWER(TRIM(SUBSTITUTE(SUBSTITUTE(C16," "," ")," "," "))))&gt;0,TRUE)),ISNUMBER(C16)))</formula1>
    </dataValidation>
    <dataValidation sqref="D16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OR(NOT($K$1),OR(NOT(IFERROR(LEN(LOWER(TRIM(SUBSTITUTE(SUBSTITUTE(D16," "," ")," "," "))))&gt;0,TRUE)),ISNUMBER(D16)))</formula1>
    </dataValidation>
    <dataValidation sqref="E16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OR(NOT($K$1),IFERROR(OR(LOWER(TRIM(SUBSTITUTE(SUBSTITUTE(E16," "," ")," "," ")))="",LOWER(TRIM(SUBSTITUTE(SUBSTITUTE(E16," "," ")," "," ")))="да",LOWER(TRIM(SUBSTITUTE(SUBSTITUTE(E16," "," ")," "," ")))="нет"),FALSE))</formula1>
    </dataValidation>
    <dataValidation sqref="F16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OR(NOT($K$1),IFERROR(OR(LOWER(TRIM(SUBSTITUTE(SUBSTITUTE(F16," "," ")," "," ")))="",LOWER(TRIM(SUBSTITUTE(SUBSTITUTE(F16," "," ")," "," ")))="да",LOWER(TRIM(SUBSTITUTE(SUBSTITUTE(F16," "," ")," "," ")))="нет"),FALSE))</formula1>
    </dataValidation>
    <dataValidation sqref="G16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OR(NOT($K$1),IFERROR(OR(LOWER(TRIM(SUBSTITUTE(SUBSTITUTE(G16," "," ")," "," ")))="",LOWER(TRIM(SUBSTITUTE(SUBSTITUTE(G16," "," ")," "," ")))="да",LOWER(TRIM(SUBSTITUTE(SUBSTITUTE(G16," "," ")," "," ")))="нет"),FALSE))</formula1>
    </dataValidation>
    <dataValidation sqref="B17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OR(NOT($K$1),OR(NOT(IFERROR(LEN(LOWER(TRIM(SUBSTITUTE(SUBSTITUTE(B17," "," ")," "," "))))&gt;0,TRUE)),ISNUMBER(B17)))</formula1>
    </dataValidation>
    <dataValidation sqref="C17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OR(NOT($K$1),OR(NOT(IFERROR(LEN(LOWER(TRIM(SUBSTITUTE(SUBSTITUTE(C17," "," ")," "," "))))&gt;0,TRUE)),ISNUMBER(C17)))</formula1>
    </dataValidation>
    <dataValidation sqref="D17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OR(NOT($K$1),OR(NOT(IFERROR(LEN(LOWER(TRIM(SUBSTITUTE(SUBSTITUTE(D17," "," ")," "," "))))&gt;0,TRUE)),ISNUMBER(D17)))</formula1>
    </dataValidation>
    <dataValidation sqref="E17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OR(NOT($K$1),IFERROR(OR(LOWER(TRIM(SUBSTITUTE(SUBSTITUTE(E17," "," ")," "," ")))="",LOWER(TRIM(SUBSTITUTE(SUBSTITUTE(E17," "," ")," "," ")))="да",LOWER(TRIM(SUBSTITUTE(SUBSTITUTE(E17," "," ")," "," ")))="нет"),FALSE))</formula1>
    </dataValidation>
    <dataValidation sqref="F17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OR(NOT($K$1),IFERROR(OR(LOWER(TRIM(SUBSTITUTE(SUBSTITUTE(F17," "," ")," "," ")))="",LOWER(TRIM(SUBSTITUTE(SUBSTITUTE(F17," "," ")," "," ")))="да",LOWER(TRIM(SUBSTITUTE(SUBSTITUTE(F17," "," ")," "," ")))="нет"),FALSE))</formula1>
    </dataValidation>
    <dataValidation sqref="G17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OR(NOT($K$1),IFERROR(OR(LOWER(TRIM(SUBSTITUTE(SUBSTITUTE(G17," "," ")," "," ")))="",LOWER(TRIM(SUBSTITUTE(SUBSTITUTE(G17," "," ")," "," ")))="да",LOWER(TRIM(SUBSTITUTE(SUBSTITUTE(G17," "," ")," "," ")))="нет"),FALSE))</formula1>
    </dataValidation>
    <dataValidation sqref="B18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OR(NOT($K$1),OR(NOT(IFERROR(LEN(LOWER(TRIM(SUBSTITUTE(SUBSTITUTE(B18," "," ")," "," "))))&gt;0,TRUE)),ISNUMBER(B18)))</formula1>
    </dataValidation>
    <dataValidation sqref="C18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OR(NOT($K$1),OR(NOT(IFERROR(LEN(LOWER(TRIM(SUBSTITUTE(SUBSTITUTE(C18," "," ")," "," "))))&gt;0,TRUE)),ISNUMBER(C18)))</formula1>
    </dataValidation>
    <dataValidation sqref="D18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OR(NOT($K$1),OR(NOT(IFERROR(LEN(LOWER(TRIM(SUBSTITUTE(SUBSTITUTE(D18," "," ")," "," "))))&gt;0,TRUE)),ISNUMBER(D18)))</formula1>
    </dataValidation>
    <dataValidation sqref="E18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OR(NOT($K$1),IFERROR(OR(LOWER(TRIM(SUBSTITUTE(SUBSTITUTE(E18," "," ")," "," ")))="",LOWER(TRIM(SUBSTITUTE(SUBSTITUTE(E18," "," ")," "," ")))="да",LOWER(TRIM(SUBSTITUTE(SUBSTITUTE(E18," "," ")," "," ")))="нет"),FALSE))</formula1>
    </dataValidation>
    <dataValidation sqref="F18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OR(NOT($K$1),IFERROR(OR(LOWER(TRIM(SUBSTITUTE(SUBSTITUTE(F18," "," ")," "," ")))="",LOWER(TRIM(SUBSTITUTE(SUBSTITUTE(F18," "," ")," "," ")))="да",LOWER(TRIM(SUBSTITUTE(SUBSTITUTE(F18," "," ")," "," ")))="нет"),FALSE))</formula1>
    </dataValidation>
    <dataValidation sqref="G18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OR(NOT($K$1),IFERROR(OR(LOWER(TRIM(SUBSTITUTE(SUBSTITUTE(G18," "," ")," "," ")))="",LOWER(TRIM(SUBSTITUTE(SUBSTITUTE(G18," "," ")," "," ")))="да",LOWER(TRIM(SUBSTITUTE(SUBSTITUTE(G18," "," ")," "," ")))="нет"),FALSE))</formula1>
    </dataValidation>
    <dataValidation sqref="B19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OR(NOT($K$1),OR(NOT(IFERROR(LEN(LOWER(TRIM(SUBSTITUTE(SUBSTITUTE(B19," "," ")," "," "))))&gt;0,TRUE)),ISNUMBER(B19)))</formula1>
    </dataValidation>
    <dataValidation sqref="C19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OR(NOT($K$1),OR(NOT(IFERROR(LEN(LOWER(TRIM(SUBSTITUTE(SUBSTITUTE(C19," "," ")," "," "))))&gt;0,TRUE)),ISNUMBER(C19)))</formula1>
    </dataValidation>
    <dataValidation sqref="D19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OR(NOT($K$1),OR(NOT(IFERROR(LEN(LOWER(TRIM(SUBSTITUTE(SUBSTITUTE(D19," "," ")," "," "))))&gt;0,TRUE)),ISNUMBER(D19)))</formula1>
    </dataValidation>
    <dataValidation sqref="E19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OR(NOT($K$1),IFERROR(OR(LOWER(TRIM(SUBSTITUTE(SUBSTITUTE(E19," "," ")," "," ")))="",LOWER(TRIM(SUBSTITUTE(SUBSTITUTE(E19," "," ")," "," ")))="да",LOWER(TRIM(SUBSTITUTE(SUBSTITUTE(E19," "," ")," "," ")))="нет"),FALSE))</formula1>
    </dataValidation>
    <dataValidation sqref="F19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OR(NOT($K$1),IFERROR(OR(LOWER(TRIM(SUBSTITUTE(SUBSTITUTE(F19," "," ")," "," ")))="",LOWER(TRIM(SUBSTITUTE(SUBSTITUTE(F19," "," ")," "," ")))="да",LOWER(TRIM(SUBSTITUTE(SUBSTITUTE(F19," "," ")," "," ")))="нет"),FALSE))</formula1>
    </dataValidation>
    <dataValidation sqref="G19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OR(NOT($K$1),IFERROR(OR(LOWER(TRIM(SUBSTITUTE(SUBSTITUTE(G19," "," ")," "," ")))="",LOWER(TRIM(SUBSTITUTE(SUBSTITUTE(G19," "," ")," "," ")))="да",LOWER(TRIM(SUBSTITUTE(SUBSTITUTE(G19," "," ")," "," ")))="нет"),FALSE))</formula1>
    </dataValidation>
    <dataValidation sqref="B20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OR(NOT($K$1),OR(NOT(IFERROR(LEN(LOWER(TRIM(SUBSTITUTE(SUBSTITUTE(B20," "," ")," "," "))))&gt;0,TRUE)),ISNUMBER(B20)))</formula1>
    </dataValidation>
    <dataValidation sqref="C20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OR(NOT($K$1),OR(NOT(IFERROR(LEN(LOWER(TRIM(SUBSTITUTE(SUBSTITUTE(C20," "," ")," "," "))))&gt;0,TRUE)),ISNUMBER(C20)))</formula1>
    </dataValidation>
    <dataValidation sqref="D20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OR(NOT($K$1),OR(NOT(IFERROR(LEN(LOWER(TRIM(SUBSTITUTE(SUBSTITUTE(D20," "," ")," "," "))))&gt;0,TRUE)),ISNUMBER(D20)))</formula1>
    </dataValidation>
    <dataValidation sqref="E20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OR(NOT($K$1),IFERROR(OR(LOWER(TRIM(SUBSTITUTE(SUBSTITUTE(E20," "," ")," "," ")))="",LOWER(TRIM(SUBSTITUTE(SUBSTITUTE(E20," "," ")," "," ")))="да",LOWER(TRIM(SUBSTITUTE(SUBSTITUTE(E20," "," ")," "," ")))="нет"),FALSE))</formula1>
    </dataValidation>
    <dataValidation sqref="F20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OR(NOT($K$1),IFERROR(OR(LOWER(TRIM(SUBSTITUTE(SUBSTITUTE(F20," "," ")," "," ")))="",LOWER(TRIM(SUBSTITUTE(SUBSTITUTE(F20," "," ")," "," ")))="да",LOWER(TRIM(SUBSTITUTE(SUBSTITUTE(F20," "," ")," "," ")))="нет"),FALSE))</formula1>
    </dataValidation>
    <dataValidation sqref="G20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OR(NOT($K$1),IFERROR(OR(LOWER(TRIM(SUBSTITUTE(SUBSTITUTE(G20," "," ")," "," ")))="",LOWER(TRIM(SUBSTITUTE(SUBSTITUTE(G20," "," ")," "," ")))="да",LOWER(TRIM(SUBSTITUTE(SUBSTITUTE(G20," "," ")," "," ")))="нет"),FALSE))</formula1>
    </dataValidation>
    <dataValidation sqref="B21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OR(NOT($K$1),OR(NOT(IFERROR(LEN(LOWER(TRIM(SUBSTITUTE(SUBSTITUTE(B21," "," ")," "," "))))&gt;0,TRUE)),ISNUMBER(B21)))</formula1>
    </dataValidation>
    <dataValidation sqref="C21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OR(NOT($K$1),OR(NOT(IFERROR(LEN(LOWER(TRIM(SUBSTITUTE(SUBSTITUTE(C21," "," ")," "," "))))&gt;0,TRUE)),ISNUMBER(C21)))</formula1>
    </dataValidation>
    <dataValidation sqref="D21" showDropDown="0" showInputMessage="0" showErrorMessage="1" allowBlank="1" errorTitle="Проверьте ответ" error="Введите число либо очистите поле." type="custom" errorStyle="stop">
      <formula1>OR(NOT($K$1),OR(NOT(IFERROR(LEN(LOWER(TRIM(SUBSTITUTE(SUBSTITUTE(D21," "," ")," "," "))))&gt;0,TRUE)),ISNUMBER(D21)))</formula1>
    </dataValidation>
    <dataValidation sqref="E21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OR(NOT($K$1),IFERROR(OR(LOWER(TRIM(SUBSTITUTE(SUBSTITUTE(E21," "," ")," "," ")))="",LOWER(TRIM(SUBSTITUTE(SUBSTITUTE(E21," "," ")," "," ")))="да",LOWER(TRIM(SUBSTITUTE(SUBSTITUTE(E21," "," ")," "," ")))="нет"),FALSE))</formula1>
    </dataValidation>
    <dataValidation sqref="F21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OR(NOT($K$1),IFERROR(OR(LOWER(TRIM(SUBSTITUTE(SUBSTITUTE(F21," "," ")," "," ")))="",LOWER(TRIM(SUBSTITUTE(SUBSTITUTE(F21," "," ")," "," ")))="да",LOWER(TRIM(SUBSTITUTE(SUBSTITUTE(F21," "," ")," "," ")))="нет"),FALSE))</formula1>
    </dataValidation>
    <dataValidation sqref="G21" showDropDown="0" showInputMessage="0" showErrorMessage="1" allowBlank="1" errorTitle="Проверьте ответ" error="Введите Да или Нет; любой регистр и пробелы по краям допустимы." type="custom" errorStyle="stop">
      <formula1>OR(NOT($K$1),IFERROR(OR(LOWER(TRIM(SUBSTITUTE(SUBSTITUTE(G21," "," ")," "," ")))="",LOWER(TRIM(SUBSTITUTE(SUBSTITUTE(G21," "," ")," "," ")))="да",LOWER(TRIM(SUBSTITUTE(SUBSTITUTE(G21," "," ")," "," ")))="нет"),FALSE))</formula1>
    </dataValidation>
  </dataValidations>
  <printOptions horizontalCentered="1" headings="0" gridLines="0"/>
  <pageMargins left="0.3937007874015748" right="0.3937007874015748" top="0.4724409448818898" bottom="0.984251968503937" header="0.2362204724409449" footer="0.2755905511811024"/>
  <pageSetup orientation="portrait" paperSize="9" scale="100"/>
  <headerFooter differentOddEven="0" differentFirst="0">
    <oddHeader/>
    <oddFooter>&amp;L&amp;"Arial"&amp;9 &amp;A&amp;C&amp;"Arial"&amp;10 ООО «ЭНЕРГОЭФФЕКТ»  •  +7 800 444-07-66
sales@ee-don.ru  •  www.energoeffekt-rostov.ru
344113, Ростов-на-Дону, б-р Комарова, 28/2, офис 319.&amp;R&amp;"Arial"&amp;9 Страница &amp;P из &amp;N</oddFooter>
    <evenHeader/>
    <evenFooter/>
    <firstHeader/>
    <firstFooter/>
  </headerFooter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ООО «ЭНЕРГОЭФФЕКТ»</dc:creator>
  <dc:title xmlns:dc="http://purl.org/dc/elements/1.1/">Опросный лист БТП</dc:title>
  <dc:description xmlns:dc="http://purl.org/dc/elements/1.1/">Семь вкладок. Независимый состав; 12 подготовленных выходов каждого коллектора; прямые ответы Да/Нет; без макросов, автопересчёта и истории значений.</dc:description>
  <dc:subject xmlns:dc="http://purl.org/dc/elements/1.1/">Кандидат для приёмки</dc:subject>
  <dcterms:created xmlns:dcterms="http://purl.org/dc/terms/" xmlns:xsi="http://www.w3.org/2001/XMLSchema-instance" xsi:type="dcterms:W3CDTF">2026-10-31T13:59:44Z</dcterms:created>
  <dcterms:modified xmlns:dcterms="http://purl.org/dc/terms/" xmlns:xsi="http://www.w3.org/2001/XMLSchema-instance" xsi:type="dcterms:W3CDTF">2026-10-31T13:59:45Z</dcterms:modified>
</cp:coreProperties>
</file>